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backupFile="1" defaultThemeVersion="124226"/>
  <mc:AlternateContent xmlns:mc="http://schemas.openxmlformats.org/markup-compatibility/2006">
    <mc:Choice Requires="x15">
      <x15ac:absPath xmlns:x15ac="http://schemas.microsoft.com/office/spreadsheetml/2010/11/ac" url="\\docserve\docserve\free_space(1240030000)\02_共済企画\03_各経理\01_短期経理\02_短期(育・介休担当)\01_育休\"/>
    </mc:Choice>
  </mc:AlternateContent>
  <xr:revisionPtr revIDLastSave="0" documentId="13_ncr:1_{9FB51E87-B014-4C46-97FC-5987AFC90650}" xr6:coauthVersionLast="47" xr6:coauthVersionMax="47" xr10:uidLastSave="{00000000-0000-0000-0000-000000000000}"/>
  <bookViews>
    <workbookView xWindow="-120" yWindow="-120" windowWidth="20730" windowHeight="11310" xr2:uid="{00000000-000D-0000-FFFF-FFFF00000000}"/>
  </bookViews>
  <sheets>
    <sheet name="１．出産前" sheetId="1" r:id="rId1"/>
    <sheet name="２．誕生後" sheetId="3" r:id="rId2"/>
    <sheet name="設定" sheetId="2" r:id="rId3"/>
  </sheets>
  <externalReferences>
    <externalReference r:id="rId4"/>
  </externalReferences>
  <definedNames>
    <definedName name="_xlnm.Print_Area" localSheetId="0">'１．出産前'!$B$2:$AG$71</definedName>
    <definedName name="_xlnm.Print_Area" localSheetId="1">'２．誕生後'!$B$2:$AG$68</definedName>
    <definedName name="shukujitsu">[1]祝日!$C$2:$F$220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3" l="1"/>
  <c r="C57" i="1"/>
  <c r="AL18" i="3"/>
  <c r="AP18" i="3" s="1"/>
  <c r="AL17" i="3"/>
  <c r="AL19" i="3" s="1"/>
  <c r="AP19" i="3" s="1"/>
  <c r="AL14" i="3"/>
  <c r="AL9" i="3"/>
  <c r="S20" i="1"/>
  <c r="AL15" i="1"/>
  <c r="AL14" i="1"/>
  <c r="AL16" i="1" s="1"/>
  <c r="AL11" i="1"/>
  <c r="AP11" i="1" s="1"/>
  <c r="AL9" i="1"/>
  <c r="AL17" i="1" s="1"/>
  <c r="AP17" i="1" s="1"/>
  <c r="AL10" i="3" l="1"/>
  <c r="AP9" i="1"/>
  <c r="AP17" i="3"/>
  <c r="J14" i="3"/>
  <c r="L14" i="3"/>
  <c r="AP15" i="1"/>
  <c r="AP14" i="1"/>
  <c r="R46" i="3" l="1"/>
  <c r="AT9" i="3"/>
  <c r="AT10" i="3" s="1"/>
  <c r="U30" i="3"/>
  <c r="AL7" i="3" l="1"/>
  <c r="AL8" i="3" s="1"/>
  <c r="J27" i="1"/>
  <c r="M28" i="3"/>
  <c r="J46" i="3"/>
  <c r="AL15" i="3"/>
  <c r="AL12" i="3"/>
  <c r="AL13" i="3" s="1"/>
  <c r="AL20" i="3" l="1"/>
  <c r="AP20" i="3" s="1"/>
  <c r="AL16" i="3"/>
  <c r="R38" i="3"/>
  <c r="J9" i="3"/>
  <c r="L9" i="3"/>
  <c r="AL11" i="3"/>
  <c r="AT11" i="3" s="1"/>
  <c r="AT12" i="3" s="1"/>
  <c r="AT13" i="3" s="1"/>
  <c r="M30" i="3"/>
  <c r="U31" i="3"/>
  <c r="AS15" i="3"/>
  <c r="O9" i="3"/>
  <c r="L15" i="3" l="1"/>
  <c r="J15" i="3"/>
  <c r="X13" i="3"/>
  <c r="AS16" i="3"/>
  <c r="R10" i="3"/>
  <c r="J10" i="3"/>
  <c r="L10" i="3"/>
  <c r="O10" i="3"/>
  <c r="S16" i="3"/>
  <c r="R14" i="3" l="1"/>
  <c r="O14" i="3"/>
  <c r="AL13" i="1" l="1"/>
  <c r="AL10" i="1"/>
  <c r="AT7" i="3"/>
  <c r="R51" i="1"/>
  <c r="R45" i="1"/>
  <c r="AL12" i="1"/>
  <c r="W51" i="3"/>
  <c r="AT8" i="3" l="1"/>
  <c r="M31" i="3"/>
  <c r="J38" i="3" s="1"/>
  <c r="AP12" i="1"/>
  <c r="J14" i="1"/>
  <c r="AS10" i="1"/>
  <c r="AP10" i="1"/>
  <c r="J11" i="1"/>
  <c r="AP13" i="1"/>
  <c r="J12" i="1"/>
  <c r="J15" i="1"/>
  <c r="O19" i="1"/>
  <c r="J19" i="1"/>
  <c r="L19" i="1"/>
  <c r="L14" i="1"/>
  <c r="L11" i="1"/>
  <c r="L12" i="1"/>
  <c r="L15" i="1"/>
  <c r="M29" i="3"/>
  <c r="J33" i="1"/>
  <c r="J39" i="1" s="1"/>
  <c r="R19" i="1"/>
  <c r="U28" i="3"/>
  <c r="U29" i="3"/>
  <c r="R15" i="3"/>
  <c r="O15" i="3"/>
  <c r="R39" i="1"/>
  <c r="R27" i="1"/>
  <c r="R33" i="1"/>
  <c r="R12" i="1"/>
  <c r="O12" i="1"/>
  <c r="R15" i="1"/>
  <c r="O15" i="1"/>
  <c r="O11" i="1"/>
  <c r="R11" i="1"/>
  <c r="R14" i="1"/>
  <c r="O14" i="1"/>
  <c r="R9" i="3"/>
  <c r="W52" i="3"/>
  <c r="W55" i="1"/>
  <c r="W56" i="1" l="1"/>
  <c r="AL54" i="3" l="1"/>
  <c r="G61" i="3"/>
  <c r="I61" i="3" s="1"/>
  <c r="K61" i="3" l="1"/>
  <c r="K59" i="3" s="1"/>
  <c r="I59" i="3"/>
  <c r="G57" i="3"/>
  <c r="G59" i="3"/>
  <c r="M61" i="3" l="1"/>
  <c r="O61" i="3" l="1"/>
  <c r="M59" i="3"/>
  <c r="Q61" i="3" l="1"/>
  <c r="O59" i="3"/>
  <c r="S61" i="3" l="1"/>
  <c r="Q59" i="3"/>
  <c r="U61" i="3" l="1"/>
  <c r="S59" i="3"/>
  <c r="Q62" i="3" s="1"/>
  <c r="Q63" i="3" l="1"/>
  <c r="Q65" i="3" s="1"/>
  <c r="W61" i="3"/>
  <c r="U59" i="3"/>
  <c r="S62" i="3"/>
  <c r="Q64" i="3" l="1"/>
  <c r="S63" i="3"/>
  <c r="S65" i="3" s="1"/>
  <c r="Y61" i="3"/>
  <c r="W59" i="3"/>
  <c r="S64" i="3" l="1"/>
  <c r="AA61" i="3"/>
  <c r="Y59" i="3"/>
  <c r="AC61" i="3" l="1"/>
  <c r="AA59" i="3"/>
  <c r="AE61" i="3" l="1"/>
  <c r="AC59" i="3"/>
  <c r="AE59" i="3" l="1"/>
  <c r="S58" i="3"/>
  <c r="Q58" i="3"/>
  <c r="M58" i="3"/>
  <c r="M62" i="3" s="1"/>
  <c r="W58" i="3"/>
  <c r="W63" i="3" s="1"/>
  <c r="W65" i="3" s="1"/>
  <c r="AC58" i="3"/>
  <c r="AC63" i="3" s="1"/>
  <c r="AC65" i="3" s="1"/>
  <c r="AE58" i="3"/>
  <c r="AE63" i="3" s="1"/>
  <c r="K58" i="3"/>
  <c r="K62" i="3" s="1"/>
  <c r="O58" i="3"/>
  <c r="O62" i="3" s="1"/>
  <c r="O65" i="3" s="1"/>
  <c r="Y58" i="3"/>
  <c r="Y63" i="3" s="1"/>
  <c r="I58" i="3"/>
  <c r="I62" i="3" s="1"/>
  <c r="AA58" i="3"/>
  <c r="AA63" i="3" s="1"/>
  <c r="AA64" i="3" s="1"/>
  <c r="U58" i="3"/>
  <c r="U63" i="3" s="1"/>
  <c r="U65" i="3" s="1"/>
  <c r="G58" i="3"/>
  <c r="G62" i="3" s="1"/>
  <c r="Y64" i="3" l="1"/>
  <c r="Y65" i="3"/>
  <c r="G60" i="3"/>
  <c r="I60" i="3" s="1"/>
  <c r="K60" i="3" s="1"/>
  <c r="M60" i="3" s="1"/>
  <c r="O60" i="3" s="1"/>
  <c r="Q60" i="3" s="1"/>
  <c r="S60" i="3" s="1"/>
  <c r="U60" i="3" s="1"/>
  <c r="W60" i="3" s="1"/>
  <c r="Y60" i="3" s="1"/>
  <c r="AA60" i="3" s="1"/>
  <c r="AC60" i="3" s="1"/>
  <c r="AE60" i="3" s="1"/>
  <c r="G64" i="3"/>
  <c r="G65" i="3"/>
  <c r="I64" i="3"/>
  <c r="I65" i="3"/>
  <c r="U64" i="3"/>
  <c r="K64" i="3"/>
  <c r="K65" i="3"/>
  <c r="AE64" i="3"/>
  <c r="AE65" i="3"/>
  <c r="M65" i="3"/>
  <c r="M64" i="3"/>
  <c r="O64" i="3"/>
  <c r="AC64" i="3"/>
  <c r="W64" i="3"/>
  <c r="AA65" i="3"/>
  <c r="AP16" i="1" l="1"/>
  <c r="J18" i="1"/>
  <c r="L18" i="1"/>
  <c r="G65" i="1" s="1"/>
  <c r="AL54" i="1"/>
  <c r="R18" i="1"/>
  <c r="O18" i="1"/>
  <c r="I45" i="1"/>
  <c r="J51" i="1"/>
  <c r="G63" i="1" l="1"/>
  <c r="I65" i="1"/>
  <c r="I63" i="1" s="1"/>
  <c r="G61" i="1"/>
  <c r="G62" i="1"/>
  <c r="G66" i="1" l="1"/>
  <c r="G64" i="1"/>
  <c r="I62" i="1"/>
  <c r="I66" i="1" s="1"/>
  <c r="K65" i="1"/>
  <c r="I69" i="1" l="1"/>
  <c r="I68" i="1"/>
  <c r="M65" i="1"/>
  <c r="K62" i="1"/>
  <c r="K66" i="1" s="1"/>
  <c r="K63" i="1"/>
  <c r="I64" i="1"/>
  <c r="G69" i="1"/>
  <c r="G68" i="1"/>
  <c r="K68" i="1" l="1"/>
  <c r="K69" i="1"/>
  <c r="M62" i="1"/>
  <c r="M66" i="1" s="1"/>
  <c r="O65" i="1"/>
  <c r="M63" i="1"/>
  <c r="K64" i="1"/>
  <c r="M68" i="1" l="1"/>
  <c r="M69" i="1"/>
  <c r="O62" i="1"/>
  <c r="O66" i="1" s="1"/>
  <c r="Q65" i="1"/>
  <c r="O63" i="1"/>
  <c r="M64" i="1"/>
  <c r="Q62" i="1" l="1"/>
  <c r="S65" i="1"/>
  <c r="Q63" i="1"/>
  <c r="O69" i="1"/>
  <c r="O68" i="1"/>
  <c r="O64" i="1"/>
  <c r="Q64" i="1" l="1"/>
  <c r="U65" i="1"/>
  <c r="S62" i="1"/>
  <c r="S63" i="1"/>
  <c r="S66" i="1" s="1"/>
  <c r="S67" i="1" s="1"/>
  <c r="Q66" i="1" l="1"/>
  <c r="Q67" i="1" s="1"/>
  <c r="Q69" i="1" s="1"/>
  <c r="S64" i="1"/>
  <c r="S69" i="1"/>
  <c r="S68" i="1"/>
  <c r="U62" i="1"/>
  <c r="U67" i="1" s="1"/>
  <c r="W65" i="1"/>
  <c r="U63" i="1"/>
  <c r="Q68" i="1" l="1"/>
  <c r="U69" i="1"/>
  <c r="U68" i="1"/>
  <c r="W62" i="1"/>
  <c r="W67" i="1" s="1"/>
  <c r="Y65" i="1"/>
  <c r="W63" i="1"/>
  <c r="U64" i="1"/>
  <c r="AA65" i="1" l="1"/>
  <c r="Y62" i="1"/>
  <c r="Y67" i="1" s="1"/>
  <c r="Y63" i="1"/>
  <c r="W64" i="1"/>
  <c r="W69" i="1"/>
  <c r="W68" i="1"/>
  <c r="Y64" i="1" l="1"/>
  <c r="Y69" i="1"/>
  <c r="Y68" i="1"/>
  <c r="AA62" i="1"/>
  <c r="AA67" i="1" s="1"/>
  <c r="AC65" i="1"/>
  <c r="AA63" i="1"/>
  <c r="AA69" i="1" l="1"/>
  <c r="AA68" i="1"/>
  <c r="AC62" i="1"/>
  <c r="AC67" i="1" s="1"/>
  <c r="AE65" i="1"/>
  <c r="AC63" i="1"/>
  <c r="AA64" i="1"/>
  <c r="AC64" i="1" l="1"/>
  <c r="AE62" i="1"/>
  <c r="AE67" i="1" s="1"/>
  <c r="AE63" i="1"/>
  <c r="AC69" i="1"/>
  <c r="AC68" i="1"/>
  <c r="AE64" i="1" l="1"/>
  <c r="AE69" i="1"/>
  <c r="AE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C16" authorId="0" shapeId="0" xr:uid="{00000000-0006-0000-0200-000001000000}">
      <text>
        <r>
          <rPr>
            <sz val="11"/>
            <color indexed="81"/>
            <rFont val="ＭＳ Ｐゴシック"/>
            <family val="3"/>
            <charset val="128"/>
          </rPr>
          <t>単胎の場合は産前８週</t>
        </r>
      </text>
    </comment>
    <comment ref="C17" authorId="0" shapeId="0" xr:uid="{00000000-0006-0000-0200-000002000000}">
      <text>
        <r>
          <rPr>
            <sz val="11"/>
            <color indexed="81"/>
            <rFont val="ＭＳ Ｐゴシック"/>
            <family val="3"/>
            <charset val="128"/>
          </rPr>
          <t>多胎の場合は産前８＋６週</t>
        </r>
      </text>
    </comment>
  </commentList>
</comments>
</file>

<file path=xl/sharedStrings.xml><?xml version="1.0" encoding="utf-8"?>
<sst xmlns="http://schemas.openxmlformats.org/spreadsheetml/2006/main" count="638" uniqueCount="207">
  <si>
    <t>１．出産前</t>
    <rPh sb="2" eb="4">
      <t>シュッサン</t>
    </rPh>
    <rPh sb="4" eb="5">
      <t>マエ</t>
    </rPh>
    <phoneticPr fontId="3"/>
  </si>
  <si>
    <t>年</t>
    <rPh sb="0" eb="1">
      <t>ネン</t>
    </rPh>
    <phoneticPr fontId="3"/>
  </si>
  <si>
    <t>月</t>
    <rPh sb="0" eb="1">
      <t>ツキ</t>
    </rPh>
    <phoneticPr fontId="3"/>
  </si>
  <si>
    <t>日</t>
    <rPh sb="0" eb="1">
      <t>ニチ</t>
    </rPh>
    <phoneticPr fontId="3"/>
  </si>
  <si>
    <t>出産種別</t>
    <rPh sb="0" eb="2">
      <t>シュッサン</t>
    </rPh>
    <rPh sb="2" eb="4">
      <t>シュベツ</t>
    </rPh>
    <phoneticPr fontId="3"/>
  </si>
  <si>
    <t>から</t>
    <phoneticPr fontId="3"/>
  </si>
  <si>
    <t>まで</t>
    <phoneticPr fontId="3"/>
  </si>
  <si>
    <t>標準報酬月額</t>
    <rPh sb="0" eb="2">
      <t>ヒョウジュン</t>
    </rPh>
    <rPh sb="2" eb="4">
      <t>ホウシュウ</t>
    </rPh>
    <rPh sb="4" eb="6">
      <t>ゲツガク</t>
    </rPh>
    <phoneticPr fontId="3"/>
  </si>
  <si>
    <t>～</t>
    <phoneticPr fontId="3"/>
  </si>
  <si>
    <t>元日</t>
    <phoneticPr fontId="13"/>
  </si>
  <si>
    <t>2032年以降適宜追加</t>
    <rPh sb="4" eb="5">
      <t>ネン</t>
    </rPh>
    <rPh sb="5" eb="7">
      <t>イコウ</t>
    </rPh>
    <rPh sb="7" eb="9">
      <t>テキギ</t>
    </rPh>
    <rPh sb="9" eb="11">
      <t>ツイカ</t>
    </rPh>
    <phoneticPr fontId="3"/>
  </si>
  <si>
    <t>給与カット率</t>
    <rPh sb="0" eb="2">
      <t>キュウヨ</t>
    </rPh>
    <rPh sb="5" eb="6">
      <t>リツ</t>
    </rPh>
    <phoneticPr fontId="3"/>
  </si>
  <si>
    <t>年始休暇</t>
    <rPh sb="0" eb="2">
      <t>ネンシ</t>
    </rPh>
    <rPh sb="2" eb="4">
      <t>キュウカ</t>
    </rPh>
    <phoneticPr fontId="13"/>
  </si>
  <si>
    <t>カットなし</t>
    <phoneticPr fontId="3"/>
  </si>
  <si>
    <t>カット率①</t>
    <rPh sb="3" eb="4">
      <t>リツ</t>
    </rPh>
    <phoneticPr fontId="3"/>
  </si>
  <si>
    <t>カット率②</t>
    <rPh sb="3" eb="4">
      <t>リツ</t>
    </rPh>
    <phoneticPr fontId="3"/>
  </si>
  <si>
    <t>カット率③</t>
    <rPh sb="3" eb="4">
      <t>リツ</t>
    </rPh>
    <phoneticPr fontId="3"/>
  </si>
  <si>
    <t>成人の日</t>
    <phoneticPr fontId="13"/>
  </si>
  <si>
    <t>建国記念の日</t>
    <phoneticPr fontId="13"/>
  </si>
  <si>
    <t>上限日額</t>
    <rPh sb="0" eb="2">
      <t>ジョウゲン</t>
    </rPh>
    <rPh sb="2" eb="3">
      <t>ニチ</t>
    </rPh>
    <rPh sb="3" eb="4">
      <t>ガク</t>
    </rPh>
    <phoneticPr fontId="3"/>
  </si>
  <si>
    <t>春分の日</t>
    <phoneticPr fontId="13"/>
  </si>
  <si>
    <t>振替休日</t>
    <phoneticPr fontId="13"/>
  </si>
  <si>
    <t>昭和の日</t>
    <phoneticPr fontId="13"/>
  </si>
  <si>
    <t>憲法記念日</t>
    <phoneticPr fontId="13"/>
  </si>
  <si>
    <t>手当金支払率</t>
    <rPh sb="0" eb="2">
      <t>テアテ</t>
    </rPh>
    <rPh sb="2" eb="3">
      <t>キン</t>
    </rPh>
    <rPh sb="3" eb="5">
      <t>シハライ</t>
    </rPh>
    <rPh sb="5" eb="6">
      <t>リツ</t>
    </rPh>
    <phoneticPr fontId="3"/>
  </si>
  <si>
    <t>みどりの日</t>
    <phoneticPr fontId="13"/>
  </si>
  <si>
    <t>こどもの日</t>
    <phoneticPr fontId="13"/>
  </si>
  <si>
    <t>海の日</t>
    <phoneticPr fontId="13"/>
  </si>
  <si>
    <t>山の日</t>
    <rPh sb="0" eb="1">
      <t>ヤマ</t>
    </rPh>
    <rPh sb="2" eb="3">
      <t>ヒ</t>
    </rPh>
    <phoneticPr fontId="3"/>
  </si>
  <si>
    <t>出産休</t>
    <rPh sb="0" eb="2">
      <t>シュッサン</t>
    </rPh>
    <rPh sb="2" eb="3">
      <t>キュウ</t>
    </rPh>
    <phoneticPr fontId="3"/>
  </si>
  <si>
    <t>産後休</t>
    <rPh sb="0" eb="2">
      <t>サンゴ</t>
    </rPh>
    <rPh sb="2" eb="3">
      <t>キュウ</t>
    </rPh>
    <phoneticPr fontId="3"/>
  </si>
  <si>
    <t>敬老の日</t>
    <phoneticPr fontId="13"/>
  </si>
  <si>
    <t>単胎</t>
    <rPh sb="0" eb="1">
      <t>タン</t>
    </rPh>
    <rPh sb="1" eb="2">
      <t>ハラ</t>
    </rPh>
    <phoneticPr fontId="3"/>
  </si>
  <si>
    <t>秋分の日</t>
    <phoneticPr fontId="13"/>
  </si>
  <si>
    <t>多胎</t>
    <rPh sb="0" eb="1">
      <t>オオ</t>
    </rPh>
    <phoneticPr fontId="3"/>
  </si>
  <si>
    <t>体育の日</t>
    <phoneticPr fontId="13"/>
  </si>
  <si>
    <t>文化の日</t>
    <phoneticPr fontId="13"/>
  </si>
  <si>
    <t>勤労感謝の日</t>
    <phoneticPr fontId="13"/>
  </si>
  <si>
    <t>標準報酬月額</t>
    <rPh sb="0" eb="2">
      <t>ヒョウジュン</t>
    </rPh>
    <rPh sb="2" eb="4">
      <t>ホウシュウ</t>
    </rPh>
    <rPh sb="4" eb="6">
      <t>ゲツガク</t>
    </rPh>
    <phoneticPr fontId="16"/>
  </si>
  <si>
    <t>標準報酬等級</t>
    <rPh sb="0" eb="2">
      <t>ヒョウジュン</t>
    </rPh>
    <rPh sb="2" eb="4">
      <t>ホウシュウ</t>
    </rPh>
    <rPh sb="4" eb="6">
      <t>トウキュウ</t>
    </rPh>
    <phoneticPr fontId="16"/>
  </si>
  <si>
    <t>天皇誕生日</t>
    <phoneticPr fontId="13"/>
  </si>
  <si>
    <t>年末休暇</t>
    <rPh sb="0" eb="2">
      <t>ネンマツ</t>
    </rPh>
    <rPh sb="2" eb="4">
      <t>キュウカ</t>
    </rPh>
    <phoneticPr fontId="13"/>
  </si>
  <si>
    <t>成人の日</t>
    <phoneticPr fontId="13"/>
  </si>
  <si>
    <t>建国記念の日</t>
    <phoneticPr fontId="13"/>
  </si>
  <si>
    <t>春分の日</t>
    <phoneticPr fontId="13"/>
  </si>
  <si>
    <t>昭和の日</t>
    <phoneticPr fontId="13"/>
  </si>
  <si>
    <t>憲法記念日</t>
    <phoneticPr fontId="13"/>
  </si>
  <si>
    <t>みどりの日</t>
    <phoneticPr fontId="13"/>
  </si>
  <si>
    <t>こどもの日</t>
    <phoneticPr fontId="13"/>
  </si>
  <si>
    <t>海の日</t>
    <phoneticPr fontId="13"/>
  </si>
  <si>
    <t>敬老の日</t>
    <phoneticPr fontId="13"/>
  </si>
  <si>
    <t>秋分の日</t>
    <phoneticPr fontId="13"/>
  </si>
  <si>
    <t>元日</t>
  </si>
  <si>
    <t>成人の日</t>
  </si>
  <si>
    <t>建国記念の日</t>
  </si>
  <si>
    <t>春分の日</t>
  </si>
  <si>
    <t>昭和の日</t>
  </si>
  <si>
    <t>憲法記念日</t>
  </si>
  <si>
    <t>みどりの日</t>
  </si>
  <si>
    <t>こどもの日</t>
  </si>
  <si>
    <t>海の日</t>
  </si>
  <si>
    <t>山の日</t>
  </si>
  <si>
    <t>敬老の日</t>
  </si>
  <si>
    <t>秋分の日</t>
  </si>
  <si>
    <t>文化の日</t>
  </si>
  <si>
    <t>勤労感謝の日</t>
  </si>
  <si>
    <t>年始休暇</t>
    <rPh sb="0" eb="2">
      <t>ネンシ</t>
    </rPh>
    <rPh sb="2" eb="4">
      <t>キュウカ</t>
    </rPh>
    <phoneticPr fontId="3"/>
  </si>
  <si>
    <t>振替休日</t>
  </si>
  <si>
    <t>国民の休日</t>
  </si>
  <si>
    <t>育休手当金請求期間</t>
    <rPh sb="0" eb="2">
      <t>イクキュウ</t>
    </rPh>
    <rPh sb="2" eb="4">
      <t>テアテ</t>
    </rPh>
    <rPh sb="4" eb="5">
      <t>キン</t>
    </rPh>
    <rPh sb="5" eb="7">
      <t>セイキュウ</t>
    </rPh>
    <rPh sb="7" eb="9">
      <t>キカン</t>
    </rPh>
    <phoneticPr fontId="3"/>
  </si>
  <si>
    <t>（参考）</t>
    <rPh sb="1" eb="3">
      <t>サンコウ</t>
    </rPh>
    <phoneticPr fontId="3"/>
  </si>
  <si>
    <t>（４）育児休暇</t>
    <rPh sb="3" eb="5">
      <t>イクジ</t>
    </rPh>
    <rPh sb="5" eb="7">
      <t>キュウカ</t>
    </rPh>
    <phoneticPr fontId="3"/>
  </si>
  <si>
    <t>（３）掛金免除（産前産後掛金免除）</t>
    <rPh sb="3" eb="5">
      <t>カケキン</t>
    </rPh>
    <rPh sb="5" eb="7">
      <t>メンジョ</t>
    </rPh>
    <rPh sb="8" eb="10">
      <t>サンゼン</t>
    </rPh>
    <rPh sb="10" eb="12">
      <t>サンゴ</t>
    </rPh>
    <rPh sb="12" eb="14">
      <t>カケキン</t>
    </rPh>
    <rPh sb="14" eb="16">
      <t>メンジョ</t>
    </rPh>
    <phoneticPr fontId="3"/>
  </si>
  <si>
    <t>（５）掛金免除（育休掛金免除）</t>
    <rPh sb="3" eb="5">
      <t>カケキン</t>
    </rPh>
    <rPh sb="5" eb="7">
      <t>メンジョ</t>
    </rPh>
    <rPh sb="8" eb="10">
      <t>イクキュウ</t>
    </rPh>
    <rPh sb="10" eb="12">
      <t>カケキン</t>
    </rPh>
    <rPh sb="12" eb="14">
      <t>メンジョ</t>
    </rPh>
    <phoneticPr fontId="3"/>
  </si>
  <si>
    <t>休暇期間等</t>
    <rPh sb="0" eb="2">
      <t>キュウカ</t>
    </rPh>
    <rPh sb="2" eb="4">
      <t>キカン</t>
    </rPh>
    <rPh sb="4" eb="5">
      <t>トウ</t>
    </rPh>
    <phoneticPr fontId="3"/>
  </si>
  <si>
    <t>～180日</t>
    <rPh sb="4" eb="5">
      <t>ニチ</t>
    </rPh>
    <phoneticPr fontId="3"/>
  </si>
  <si>
    <t>181日～</t>
    <rPh sb="3" eb="4">
      <t>ニチ</t>
    </rPh>
    <phoneticPr fontId="3"/>
  </si>
  <si>
    <t>⇒</t>
    <phoneticPr fontId="3"/>
  </si>
  <si>
    <t>支給開始から１８０日までの日額</t>
    <rPh sb="0" eb="2">
      <t>シキュウ</t>
    </rPh>
    <rPh sb="2" eb="4">
      <t>カイシ</t>
    </rPh>
    <rPh sb="9" eb="10">
      <t>ニチ</t>
    </rPh>
    <rPh sb="13" eb="15">
      <t>ニチガク</t>
    </rPh>
    <phoneticPr fontId="3"/>
  </si>
  <si>
    <t>支給開始から１８１日以降の日額</t>
    <rPh sb="0" eb="2">
      <t>シキュウ</t>
    </rPh>
    <rPh sb="2" eb="4">
      <t>カイシ</t>
    </rPh>
    <rPh sb="9" eb="10">
      <t>ニチ</t>
    </rPh>
    <rPh sb="10" eb="12">
      <t>イコウ</t>
    </rPh>
    <rPh sb="13" eb="15">
      <t>ニチガク</t>
    </rPh>
    <phoneticPr fontId="3"/>
  </si>
  <si>
    <t>標準日額 × 0.50</t>
    <rPh sb="0" eb="2">
      <t>ヒョウジュン</t>
    </rPh>
    <rPh sb="2" eb="4">
      <t>ニチガク</t>
    </rPh>
    <phoneticPr fontId="3"/>
  </si>
  <si>
    <t xml:space="preserve">標準日額 × 0.67 </t>
    <rPh sb="0" eb="2">
      <t>ヒョウジュン</t>
    </rPh>
    <rPh sb="2" eb="4">
      <t>ニチガク</t>
    </rPh>
    <phoneticPr fontId="3"/>
  </si>
  <si>
    <t xml:space="preserve"> 標準報酬日額(1/22)</t>
    <phoneticPr fontId="3"/>
  </si>
  <si>
    <t>休業月</t>
    <rPh sb="0" eb="2">
      <t>キュウギョウ</t>
    </rPh>
    <rPh sb="2" eb="3">
      <t>ツキ</t>
    </rPh>
    <phoneticPr fontId="3"/>
  </si>
  <si>
    <t>休業日数(0.67)</t>
    <rPh sb="0" eb="2">
      <t>キュウギョウ</t>
    </rPh>
    <rPh sb="2" eb="4">
      <t>ニッスウ</t>
    </rPh>
    <rPh sb="3" eb="4">
      <t>キュウジツ</t>
    </rPh>
    <phoneticPr fontId="3"/>
  </si>
  <si>
    <t>休業日数(0.50)</t>
    <rPh sb="0" eb="2">
      <t>キュウギョウ</t>
    </rPh>
    <rPh sb="2" eb="4">
      <t>ニッスウ</t>
    </rPh>
    <rPh sb="3" eb="4">
      <t>キュウジツ</t>
    </rPh>
    <phoneticPr fontId="3"/>
  </si>
  <si>
    <t>180日到達日</t>
    <rPh sb="3" eb="4">
      <t>ニチ</t>
    </rPh>
    <rPh sb="4" eb="6">
      <t>トウタツ</t>
    </rPh>
    <rPh sb="6" eb="7">
      <t>ヒ</t>
    </rPh>
    <phoneticPr fontId="3"/>
  </si>
  <si>
    <t>※計算上の参考値です。この額を保証するものではありません。おおよその収入把握にご利用ください。</t>
    <rPh sb="34" eb="36">
      <t>シュウニュウ</t>
    </rPh>
    <rPh sb="36" eb="38">
      <t>ハアク</t>
    </rPh>
    <rPh sb="40" eb="42">
      <t>リヨウ</t>
    </rPh>
    <phoneticPr fontId="3"/>
  </si>
  <si>
    <t>支給額目安</t>
    <rPh sb="0" eb="3">
      <t>シキュウガク</t>
    </rPh>
    <rPh sb="3" eb="5">
      <t>メヤス</t>
    </rPh>
    <phoneticPr fontId="3"/>
  </si>
  <si>
    <t>月休業日数</t>
    <rPh sb="0" eb="1">
      <t>ツキ</t>
    </rPh>
    <rPh sb="1" eb="3">
      <t>キュウギョウ</t>
    </rPh>
    <rPh sb="3" eb="5">
      <t>ニッスウ</t>
    </rPh>
    <phoneticPr fontId="3"/>
  </si>
  <si>
    <t>手当金請求初日</t>
    <rPh sb="0" eb="2">
      <t>テアテ</t>
    </rPh>
    <rPh sb="2" eb="3">
      <t>キン</t>
    </rPh>
    <rPh sb="3" eb="5">
      <t>セイキュウ</t>
    </rPh>
    <rPh sb="5" eb="7">
      <t>ショニチ</t>
    </rPh>
    <phoneticPr fontId="3"/>
  </si>
  <si>
    <t>手当金請求末日</t>
    <rPh sb="0" eb="2">
      <t>テアテ</t>
    </rPh>
    <rPh sb="2" eb="3">
      <t>キン</t>
    </rPh>
    <rPh sb="3" eb="5">
      <t>セイキュウ</t>
    </rPh>
    <rPh sb="5" eb="7">
      <t>マツジツ</t>
    </rPh>
    <phoneticPr fontId="3"/>
  </si>
  <si>
    <t>*10円未満四捨五入</t>
    <rPh sb="3" eb="4">
      <t>エン</t>
    </rPh>
    <rPh sb="4" eb="6">
      <t>ミマン</t>
    </rPh>
    <rPh sb="6" eb="10">
      <t>シシャゴニュウ</t>
    </rPh>
    <phoneticPr fontId="3"/>
  </si>
  <si>
    <t>*1円未満切捨</t>
    <rPh sb="2" eb="3">
      <t>エン</t>
    </rPh>
    <rPh sb="3" eb="5">
      <t>ミマン</t>
    </rPh>
    <rPh sb="5" eb="7">
      <t>キリス</t>
    </rPh>
    <phoneticPr fontId="3"/>
  </si>
  <si>
    <t>２．誕生後</t>
    <rPh sb="2" eb="4">
      <t>タンジョウ</t>
    </rPh>
    <rPh sb="4" eb="5">
      <t>ゴ</t>
    </rPh>
    <phoneticPr fontId="3"/>
  </si>
  <si>
    <t>出産日</t>
    <rPh sb="0" eb="2">
      <t>シュッサン</t>
    </rPh>
    <phoneticPr fontId="3"/>
  </si>
  <si>
    <t>産後休終了日</t>
    <rPh sb="0" eb="2">
      <t>サンゴ</t>
    </rPh>
    <rPh sb="2" eb="3">
      <t>キュウ</t>
    </rPh>
    <rPh sb="3" eb="6">
      <t>シュウリョウビ</t>
    </rPh>
    <phoneticPr fontId="3"/>
  </si>
  <si>
    <t>育休取得（始）</t>
    <rPh sb="0" eb="2">
      <t>イクキュウ</t>
    </rPh>
    <rPh sb="2" eb="4">
      <t>シュトク</t>
    </rPh>
    <rPh sb="5" eb="6">
      <t>ハジ</t>
    </rPh>
    <phoneticPr fontId="3"/>
  </si>
  <si>
    <t>育休取得（終）</t>
    <rPh sb="0" eb="2">
      <t>イクキュウ</t>
    </rPh>
    <rPh sb="2" eb="4">
      <t>シュトク</t>
    </rPh>
    <rPh sb="5" eb="6">
      <t>オ</t>
    </rPh>
    <phoneticPr fontId="3"/>
  </si>
  <si>
    <t>手当金請求（始）</t>
    <rPh sb="0" eb="2">
      <t>テアテ</t>
    </rPh>
    <rPh sb="2" eb="3">
      <t>キン</t>
    </rPh>
    <rPh sb="3" eb="5">
      <t>セイキュウ</t>
    </rPh>
    <rPh sb="6" eb="7">
      <t>ハジ</t>
    </rPh>
    <phoneticPr fontId="3"/>
  </si>
  <si>
    <t>手当金請求（終）</t>
    <rPh sb="0" eb="2">
      <t>テアテ</t>
    </rPh>
    <rPh sb="2" eb="3">
      <t>キン</t>
    </rPh>
    <rPh sb="3" eb="5">
      <t>セイキュウ</t>
    </rPh>
    <rPh sb="6" eb="7">
      <t>オ</t>
    </rPh>
    <phoneticPr fontId="3"/>
  </si>
  <si>
    <t>1歳の誕生日</t>
    <rPh sb="1" eb="2">
      <t>サイ</t>
    </rPh>
    <rPh sb="3" eb="6">
      <t>タンジョウビ</t>
    </rPh>
    <phoneticPr fontId="3"/>
  </si>
  <si>
    <t>180日到達日</t>
    <rPh sb="3" eb="4">
      <t>ニチ</t>
    </rPh>
    <rPh sb="4" eb="6">
      <t>トウタツ</t>
    </rPh>
    <rPh sb="6" eb="7">
      <t>ビ</t>
    </rPh>
    <phoneticPr fontId="3"/>
  </si>
  <si>
    <t>出産予定日</t>
    <rPh sb="0" eb="2">
      <t>シュッサン</t>
    </rPh>
    <rPh sb="2" eb="4">
      <t>ヨテイ</t>
    </rPh>
    <phoneticPr fontId="3"/>
  </si>
  <si>
    <t>法定産前休開始日</t>
    <rPh sb="0" eb="2">
      <t>ホウテイ</t>
    </rPh>
    <rPh sb="2" eb="4">
      <t>サンゼン</t>
    </rPh>
    <rPh sb="4" eb="5">
      <t>キュウ</t>
    </rPh>
    <rPh sb="5" eb="8">
      <t>カイシビ</t>
    </rPh>
    <phoneticPr fontId="3"/>
  </si>
  <si>
    <t>法定産前休</t>
    <rPh sb="0" eb="2">
      <t>ホウテイ</t>
    </rPh>
    <rPh sb="2" eb="4">
      <t>サンゼン</t>
    </rPh>
    <rPh sb="4" eb="5">
      <t>ヤス</t>
    </rPh>
    <phoneticPr fontId="3"/>
  </si>
  <si>
    <t>３歳の誕生日</t>
    <rPh sb="1" eb="2">
      <t>サイ</t>
    </rPh>
    <rPh sb="3" eb="6">
      <t>タンジョウビ</t>
    </rPh>
    <phoneticPr fontId="3"/>
  </si>
  <si>
    <t>出産休暇取得可能期間</t>
    <rPh sb="0" eb="2">
      <t>シュッサン</t>
    </rPh>
    <rPh sb="2" eb="4">
      <t>キュウカ</t>
    </rPh>
    <rPh sb="4" eb="6">
      <t>シュトク</t>
    </rPh>
    <rPh sb="6" eb="8">
      <t>カノウ</t>
    </rPh>
    <rPh sb="8" eb="10">
      <t>キカン</t>
    </rPh>
    <phoneticPr fontId="3"/>
  </si>
  <si>
    <t>出産休暇開始日</t>
    <rPh sb="0" eb="2">
      <t>シュッサン</t>
    </rPh>
    <rPh sb="2" eb="4">
      <t>キュウカ</t>
    </rPh>
    <rPh sb="4" eb="7">
      <t>カイシビ</t>
    </rPh>
    <phoneticPr fontId="3"/>
  </si>
  <si>
    <t>出産休暇開始可能日</t>
    <rPh sb="0" eb="2">
      <t>シュッサン</t>
    </rPh>
    <rPh sb="2" eb="4">
      <t>キュウカ</t>
    </rPh>
    <rPh sb="4" eb="6">
      <t>カイシ</t>
    </rPh>
    <rPh sb="6" eb="8">
      <t>カノウ</t>
    </rPh>
    <rPh sb="8" eb="9">
      <t>ビ</t>
    </rPh>
    <phoneticPr fontId="3"/>
  </si>
  <si>
    <t>出産休暇開始日</t>
    <rPh sb="0" eb="2">
      <t>シュッサン</t>
    </rPh>
    <rPh sb="2" eb="4">
      <t>キュウカ</t>
    </rPh>
    <rPh sb="4" eb="6">
      <t>カイシ</t>
    </rPh>
    <rPh sb="6" eb="7">
      <t>ビ</t>
    </rPh>
    <phoneticPr fontId="3"/>
  </si>
  <si>
    <t>＊育休取得開始日</t>
    <rPh sb="1" eb="3">
      <t>イクキュウ</t>
    </rPh>
    <rPh sb="3" eb="5">
      <t>シュトク</t>
    </rPh>
    <rPh sb="5" eb="7">
      <t>カイシ</t>
    </rPh>
    <rPh sb="7" eb="8">
      <t>ビ</t>
    </rPh>
    <phoneticPr fontId="3"/>
  </si>
  <si>
    <t>＊産後８週</t>
    <rPh sb="1" eb="3">
      <t>サンゴ</t>
    </rPh>
    <rPh sb="4" eb="5">
      <t>シュウ</t>
    </rPh>
    <phoneticPr fontId="3"/>
  </si>
  <si>
    <t>＊産前６週（多胎の場合は14週）</t>
    <rPh sb="1" eb="3">
      <t>サンゼン</t>
    </rPh>
    <rPh sb="4" eb="5">
      <t>シュウ</t>
    </rPh>
    <rPh sb="6" eb="8">
      <t>タタイ</t>
    </rPh>
    <rPh sb="9" eb="11">
      <t>バアイ</t>
    </rPh>
    <rPh sb="14" eb="15">
      <t>シュウ</t>
    </rPh>
    <phoneticPr fontId="3"/>
  </si>
  <si>
    <t>＊産前８週から取得可能</t>
    <rPh sb="1" eb="3">
      <t>サンゼン</t>
    </rPh>
    <rPh sb="4" eb="5">
      <t>シュウ</t>
    </rPh>
    <rPh sb="7" eb="9">
      <t>シュトク</t>
    </rPh>
    <rPh sb="9" eb="11">
      <t>カノウ</t>
    </rPh>
    <phoneticPr fontId="3"/>
  </si>
  <si>
    <t>　休暇予定，手当金の目安額が表示されますので参考にしてください。</t>
    <rPh sb="1" eb="3">
      <t>キュウカ</t>
    </rPh>
    <rPh sb="3" eb="5">
      <t>ヨテイ</t>
    </rPh>
    <rPh sb="6" eb="8">
      <t>テアテ</t>
    </rPh>
    <rPh sb="8" eb="9">
      <t>キン</t>
    </rPh>
    <rPh sb="10" eb="12">
      <t>メヤス</t>
    </rPh>
    <rPh sb="12" eb="13">
      <t>ガク</t>
    </rPh>
    <rPh sb="14" eb="16">
      <t>ヒョウジ</t>
    </rPh>
    <rPh sb="22" eb="24">
      <t>サンコウ</t>
    </rPh>
    <phoneticPr fontId="3"/>
  </si>
  <si>
    <t>＊１歳の誕生日の前日（延長特例は次シート参照）</t>
    <rPh sb="11" eb="13">
      <t>エンチョウ</t>
    </rPh>
    <rPh sb="13" eb="15">
      <t>トクレイ</t>
    </rPh>
    <rPh sb="16" eb="17">
      <t>ジ</t>
    </rPh>
    <rPh sb="20" eb="22">
      <t>サンショウ</t>
    </rPh>
    <phoneticPr fontId="3"/>
  </si>
  <si>
    <t>（３）掛金免除（育休掛金免除）</t>
    <rPh sb="3" eb="5">
      <t>カケキン</t>
    </rPh>
    <rPh sb="5" eb="7">
      <t>メンジョ</t>
    </rPh>
    <rPh sb="8" eb="10">
      <t>イクキュウ</t>
    </rPh>
    <rPh sb="10" eb="12">
      <t>カケキン</t>
    </rPh>
    <rPh sb="12" eb="14">
      <t>メンジョ</t>
    </rPh>
    <phoneticPr fontId="3"/>
  </si>
  <si>
    <t>変更前</t>
    <rPh sb="0" eb="2">
      <t>ヘンコウ</t>
    </rPh>
    <rPh sb="2" eb="3">
      <t>マエ</t>
    </rPh>
    <phoneticPr fontId="3"/>
  </si>
  <si>
    <t>出産休暇期間</t>
    <rPh sb="0" eb="2">
      <t>シュッサン</t>
    </rPh>
    <rPh sb="2" eb="4">
      <t>キュウカ</t>
    </rPh>
    <rPh sb="4" eb="6">
      <t>キカン</t>
    </rPh>
    <phoneticPr fontId="3"/>
  </si>
  <si>
    <t>以下の期間が出産休暇期間となります。</t>
    <rPh sb="0" eb="2">
      <t>イカ</t>
    </rPh>
    <rPh sb="3" eb="5">
      <t>キカン</t>
    </rPh>
    <rPh sb="6" eb="8">
      <t>シュッサン</t>
    </rPh>
    <rPh sb="8" eb="10">
      <t>キュウカ</t>
    </rPh>
    <rPh sb="10" eb="12">
      <t>キカン</t>
    </rPh>
    <phoneticPr fontId="3"/>
  </si>
  <si>
    <t>以下の期間が産前産後休業期間となります。</t>
    <rPh sb="0" eb="2">
      <t>イカ</t>
    </rPh>
    <rPh sb="3" eb="5">
      <t>キカン</t>
    </rPh>
    <rPh sb="6" eb="8">
      <t>サンゼン</t>
    </rPh>
    <rPh sb="8" eb="10">
      <t>サンゴ</t>
    </rPh>
    <rPh sb="10" eb="12">
      <t>キュウギョウ</t>
    </rPh>
    <rPh sb="12" eb="14">
      <t>キカン</t>
    </rPh>
    <phoneticPr fontId="3"/>
  </si>
  <si>
    <t>～</t>
    <phoneticPr fontId="3"/>
  </si>
  <si>
    <t>□「産前産後掛金免除申出書」を提出してください。</t>
    <phoneticPr fontId="3"/>
  </si>
  <si>
    <t>産前産後休業予定</t>
    <rPh sb="0" eb="2">
      <t>サンゼン</t>
    </rPh>
    <rPh sb="2" eb="4">
      <t>サンゴ</t>
    </rPh>
    <rPh sb="4" eb="6">
      <t>キュウギョウ</t>
    </rPh>
    <rPh sb="6" eb="8">
      <t>ヨテイ</t>
    </rPh>
    <phoneticPr fontId="3"/>
  </si>
  <si>
    <t>＊育休取得開始日から</t>
    <rPh sb="1" eb="3">
      <t>イクキュウ</t>
    </rPh>
    <rPh sb="3" eb="5">
      <t>シュトク</t>
    </rPh>
    <rPh sb="5" eb="8">
      <t>カイシビ</t>
    </rPh>
    <phoneticPr fontId="3"/>
  </si>
  <si>
    <t>産後休終了日（法定）</t>
    <rPh sb="0" eb="2">
      <t>サンゴ</t>
    </rPh>
    <rPh sb="2" eb="3">
      <t>キュウ</t>
    </rPh>
    <rPh sb="3" eb="6">
      <t>シュウリョウビ</t>
    </rPh>
    <rPh sb="7" eb="9">
      <t>ホウテイ</t>
    </rPh>
    <phoneticPr fontId="3"/>
  </si>
  <si>
    <t>※１</t>
    <phoneticPr fontId="3"/>
  </si>
  <si>
    <r>
      <t>育休手当金請求期間</t>
    </r>
    <r>
      <rPr>
        <sz val="8"/>
        <rFont val="HG丸ｺﾞｼｯｸM-PRO"/>
        <family val="3"/>
        <charset val="128"/>
      </rPr>
      <t>（※２）</t>
    </r>
    <rPh sb="0" eb="2">
      <t>イクキュウ</t>
    </rPh>
    <rPh sb="2" eb="4">
      <t>テアテ</t>
    </rPh>
    <rPh sb="4" eb="5">
      <t>キン</t>
    </rPh>
    <rPh sb="5" eb="7">
      <t>セイキュウ</t>
    </rPh>
    <rPh sb="7" eb="9">
      <t>キカン</t>
    </rPh>
    <phoneticPr fontId="3"/>
  </si>
  <si>
    <t>※２</t>
    <phoneticPr fontId="3"/>
  </si>
  <si>
    <t>（参考）</t>
  </si>
  <si>
    <t>最大日数</t>
    <rPh sb="0" eb="2">
      <t>サイダイ</t>
    </rPh>
    <rPh sb="2" eb="4">
      <t>ニッスウ</t>
    </rPh>
    <phoneticPr fontId="3"/>
  </si>
  <si>
    <t>産前休日数</t>
    <rPh sb="0" eb="2">
      <t>サンゼン</t>
    </rPh>
    <rPh sb="2" eb="3">
      <t>キュウ</t>
    </rPh>
    <rPh sb="3" eb="5">
      <t>ニッスウ</t>
    </rPh>
    <phoneticPr fontId="3"/>
  </si>
  <si>
    <t>産後休延長可能日数</t>
    <rPh sb="0" eb="2">
      <t>サンゴ</t>
    </rPh>
    <rPh sb="2" eb="3">
      <t>キュウ</t>
    </rPh>
    <rPh sb="3" eb="5">
      <t>エンチョウ</t>
    </rPh>
    <rPh sb="5" eb="7">
      <t>カノウ</t>
    </rPh>
    <rPh sb="7" eb="9">
      <t>ニッスウ</t>
    </rPh>
    <phoneticPr fontId="3"/>
  </si>
  <si>
    <t>産後休延長期限</t>
    <rPh sb="0" eb="2">
      <t>サンゴ</t>
    </rPh>
    <rPh sb="2" eb="3">
      <t>キュウ</t>
    </rPh>
    <rPh sb="3" eb="5">
      <t>エンチョウ</t>
    </rPh>
    <rPh sb="5" eb="7">
      <t>キゲン</t>
    </rPh>
    <phoneticPr fontId="3"/>
  </si>
  <si>
    <t>出産休延長可能期限（※１）</t>
    <rPh sb="0" eb="2">
      <t>シュッサン</t>
    </rPh>
    <rPh sb="2" eb="3">
      <t>キュウ</t>
    </rPh>
    <rPh sb="3" eb="5">
      <t>エンチョウ</t>
    </rPh>
    <rPh sb="5" eb="7">
      <t>カノウ</t>
    </rPh>
    <rPh sb="7" eb="9">
      <t>キゲン</t>
    </rPh>
    <phoneticPr fontId="3"/>
  </si>
  <si>
    <t>＊１歳の誕生日の前日（延長特例は※２参照）</t>
    <rPh sb="11" eb="13">
      <t>エンチョウ</t>
    </rPh>
    <rPh sb="13" eb="15">
      <t>トクレイ</t>
    </rPh>
    <rPh sb="18" eb="20">
      <t>サンショウ</t>
    </rPh>
    <phoneticPr fontId="3"/>
  </si>
  <si>
    <t>（2）掛金免除（産前産後掛金免除）</t>
    <rPh sb="3" eb="5">
      <t>カケキン</t>
    </rPh>
    <rPh sb="5" eb="7">
      <t>メンジョ</t>
    </rPh>
    <rPh sb="8" eb="10">
      <t>サンゼン</t>
    </rPh>
    <rPh sb="10" eb="12">
      <t>サンゴ</t>
    </rPh>
    <rPh sb="12" eb="14">
      <t>カケキン</t>
    </rPh>
    <rPh sb="14" eb="16">
      <t>メンジョ</t>
    </rPh>
    <phoneticPr fontId="3"/>
  </si>
  <si>
    <t>変更後</t>
    <rPh sb="0" eb="2">
      <t>ヘンコウ</t>
    </rPh>
    <rPh sb="2" eb="3">
      <t>ゴ</t>
    </rPh>
    <phoneticPr fontId="3"/>
  </si>
  <si>
    <t>産前産後休業期間</t>
    <rPh sb="0" eb="2">
      <t>サンゼン</t>
    </rPh>
    <rPh sb="2" eb="4">
      <t>サンゴ</t>
    </rPh>
    <rPh sb="4" eb="6">
      <t>キュウギョウ</t>
    </rPh>
    <rPh sb="6" eb="8">
      <t>キカン</t>
    </rPh>
    <phoneticPr fontId="3"/>
  </si>
  <si>
    <t>（１）出産休暇期間（予定）</t>
    <rPh sb="3" eb="5">
      <t>シュッサン</t>
    </rPh>
    <rPh sb="5" eb="7">
      <t>キュウカ</t>
    </rPh>
    <rPh sb="7" eb="9">
      <t>キカン</t>
    </rPh>
    <rPh sb="10" eb="12">
      <t>ヨテイ</t>
    </rPh>
    <phoneticPr fontId="3"/>
  </si>
  <si>
    <t>（２）産前産後休業期間（予定）</t>
    <rPh sb="3" eb="5">
      <t>サンゼン</t>
    </rPh>
    <rPh sb="5" eb="7">
      <t>サンゴ</t>
    </rPh>
    <rPh sb="7" eb="9">
      <t>キュウギョウ</t>
    </rPh>
    <rPh sb="9" eb="11">
      <t>キカン</t>
    </rPh>
    <rPh sb="12" eb="14">
      <t>ヨテイ</t>
    </rPh>
    <phoneticPr fontId="3"/>
  </si>
  <si>
    <t>□「産前産後掛金免除変更申出書」を提出してください。</t>
  </si>
  <si>
    <t>※上の表の産前産後休業の期間。</t>
    <rPh sb="1" eb="2">
      <t>ウエ</t>
    </rPh>
    <rPh sb="3" eb="4">
      <t>ヒョウ</t>
    </rPh>
    <rPh sb="5" eb="7">
      <t>サンゼン</t>
    </rPh>
    <rPh sb="7" eb="9">
      <t>サンゴ</t>
    </rPh>
    <rPh sb="9" eb="11">
      <t>キュウギョウ</t>
    </rPh>
    <rPh sb="12" eb="14">
      <t>キカン</t>
    </rPh>
    <phoneticPr fontId="3"/>
  </si>
  <si>
    <t>（４）育休手当金</t>
    <rPh sb="3" eb="5">
      <t>イクキュウ</t>
    </rPh>
    <rPh sb="5" eb="7">
      <t>テアテ</t>
    </rPh>
    <rPh sb="7" eb="8">
      <t>キン</t>
    </rPh>
    <phoneticPr fontId="3"/>
  </si>
  <si>
    <t>□「育児休業掛金免除申出書」を提出してください。</t>
    <phoneticPr fontId="3"/>
  </si>
  <si>
    <t>□「育児休業手当金請求書」を提出してください。</t>
    <phoneticPr fontId="3"/>
  </si>
  <si>
    <t>産前休遡及可能日</t>
    <rPh sb="0" eb="2">
      <t>サンゼン</t>
    </rPh>
    <rPh sb="2" eb="3">
      <t>キュウ</t>
    </rPh>
    <rPh sb="3" eb="5">
      <t>ソキュウ</t>
    </rPh>
    <rPh sb="5" eb="7">
      <t>カノウ</t>
    </rPh>
    <rPh sb="7" eb="8">
      <t>ヒ</t>
    </rPh>
    <phoneticPr fontId="3"/>
  </si>
  <si>
    <t>元日</t>
    <phoneticPr fontId="13"/>
  </si>
  <si>
    <t>成人の日</t>
    <phoneticPr fontId="13"/>
  </si>
  <si>
    <t>建国記念の日</t>
    <phoneticPr fontId="13"/>
  </si>
  <si>
    <t>振替休日</t>
    <phoneticPr fontId="13"/>
  </si>
  <si>
    <t>春分の日</t>
    <phoneticPr fontId="13"/>
  </si>
  <si>
    <t>昭和の日</t>
    <phoneticPr fontId="13"/>
  </si>
  <si>
    <t>憲法記念日</t>
    <phoneticPr fontId="13"/>
  </si>
  <si>
    <t>みどりの日</t>
    <phoneticPr fontId="13"/>
  </si>
  <si>
    <t>こどもの日</t>
    <phoneticPr fontId="13"/>
  </si>
  <si>
    <t>海の日</t>
    <phoneticPr fontId="13"/>
  </si>
  <si>
    <t>敬老の日</t>
    <phoneticPr fontId="13"/>
  </si>
  <si>
    <t>秋分の日</t>
    <phoneticPr fontId="13"/>
  </si>
  <si>
    <t>体育の日</t>
    <phoneticPr fontId="13"/>
  </si>
  <si>
    <t>文化の日</t>
    <phoneticPr fontId="13"/>
  </si>
  <si>
    <t>勤労感謝の日</t>
    <phoneticPr fontId="13"/>
  </si>
  <si>
    <t>天皇誕生日</t>
    <phoneticPr fontId="13"/>
  </si>
  <si>
    <t>元日</t>
    <phoneticPr fontId="13"/>
  </si>
  <si>
    <t>成人の日</t>
    <phoneticPr fontId="13"/>
  </si>
  <si>
    <t>国民の休日</t>
    <phoneticPr fontId="3"/>
  </si>
  <si>
    <t>海の日（五輪特措法）</t>
    <rPh sb="4" eb="6">
      <t>ゴリン</t>
    </rPh>
    <rPh sb="6" eb="9">
      <t>トクソホウ</t>
    </rPh>
    <phoneticPr fontId="13"/>
  </si>
  <si>
    <t>体育の日（五輪特措法）</t>
    <rPh sb="5" eb="7">
      <t>ゴリン</t>
    </rPh>
    <rPh sb="7" eb="10">
      <t>トクソホウ</t>
    </rPh>
    <phoneticPr fontId="13"/>
  </si>
  <si>
    <t>山の日（五輪特措法）</t>
    <rPh sb="0" eb="1">
      <t>ヤマ</t>
    </rPh>
    <rPh sb="2" eb="3">
      <t>ヒ</t>
    </rPh>
    <rPh sb="4" eb="6">
      <t>ゴリン</t>
    </rPh>
    <rPh sb="6" eb="9">
      <t>トクソホウ</t>
    </rPh>
    <phoneticPr fontId="3"/>
  </si>
  <si>
    <t>スポーツの日</t>
  </si>
  <si>
    <t>出産予定日（西暦）</t>
    <rPh sb="0" eb="2">
      <t>シュッサン</t>
    </rPh>
    <rPh sb="2" eb="4">
      <t>ヨテイ</t>
    </rPh>
    <rPh sb="4" eb="5">
      <t>ヒ</t>
    </rPh>
    <rPh sb="6" eb="8">
      <t>セイレキ</t>
    </rPh>
    <phoneticPr fontId="3"/>
  </si>
  <si>
    <t>出産休暇開始日（西暦）</t>
    <rPh sb="0" eb="2">
      <t>シュッサン</t>
    </rPh>
    <rPh sb="2" eb="4">
      <t>キュウカ</t>
    </rPh>
    <rPh sb="4" eb="7">
      <t>カイシビ</t>
    </rPh>
    <rPh sb="8" eb="10">
      <t>セイレキ</t>
    </rPh>
    <phoneticPr fontId="3"/>
  </si>
  <si>
    <t>育児休業予定（西暦）</t>
    <rPh sb="0" eb="2">
      <t>イクジ</t>
    </rPh>
    <rPh sb="2" eb="4">
      <t>キュウギョウ</t>
    </rPh>
    <rPh sb="4" eb="6">
      <t>ヨテイ</t>
    </rPh>
    <rPh sb="7" eb="9">
      <t>セイレキ</t>
    </rPh>
    <phoneticPr fontId="3"/>
  </si>
  <si>
    <t>出産日（西暦）</t>
    <rPh sb="0" eb="2">
      <t>シュッサン</t>
    </rPh>
    <rPh sb="2" eb="3">
      <t>ヒ</t>
    </rPh>
    <rPh sb="4" eb="6">
      <t>セイレキ</t>
    </rPh>
    <phoneticPr fontId="3"/>
  </si>
  <si>
    <t>出産休暇終了日（西暦）</t>
    <rPh sb="0" eb="2">
      <t>シュッサン</t>
    </rPh>
    <rPh sb="2" eb="4">
      <t>キュウカ</t>
    </rPh>
    <rPh sb="4" eb="7">
      <t>シュウリョウビ</t>
    </rPh>
    <rPh sb="8" eb="10">
      <t>セイレキ</t>
    </rPh>
    <phoneticPr fontId="3"/>
  </si>
  <si>
    <t>育休取得期間（西暦）</t>
    <rPh sb="0" eb="2">
      <t>イクキュウ</t>
    </rPh>
    <rPh sb="2" eb="4">
      <t>シュトク</t>
    </rPh>
    <rPh sb="4" eb="6">
      <t>キカン</t>
    </rPh>
    <rPh sb="7" eb="9">
      <t>セイレキ</t>
    </rPh>
    <phoneticPr fontId="3"/>
  </si>
  <si>
    <t>即位の日</t>
    <rPh sb="0" eb="2">
      <t>ソクイ</t>
    </rPh>
    <rPh sb="3" eb="4">
      <t>ヒ</t>
    </rPh>
    <phoneticPr fontId="3"/>
  </si>
  <si>
    <t>即位礼正殿の儀</t>
    <rPh sb="0" eb="2">
      <t>ソクイ</t>
    </rPh>
    <rPh sb="2" eb="3">
      <t>レイ</t>
    </rPh>
    <rPh sb="3" eb="5">
      <t>セイデン</t>
    </rPh>
    <rPh sb="6" eb="7">
      <t>ギ</t>
    </rPh>
    <phoneticPr fontId="3"/>
  </si>
  <si>
    <t>振替休日</t>
    <phoneticPr fontId="3"/>
  </si>
  <si>
    <t>https://www.city-kyoto-kyosai.or.jp/tanki/yasumu.html</t>
    <phoneticPr fontId="3"/>
  </si>
  <si>
    <t>　妊娠が分かったとき、出産を考えるとき、以下の黄色いセルに必要な条件を入力してください。</t>
    <rPh sb="1" eb="3">
      <t>ニンシン</t>
    </rPh>
    <rPh sb="4" eb="5">
      <t>ワ</t>
    </rPh>
    <rPh sb="11" eb="13">
      <t>シュッサン</t>
    </rPh>
    <rPh sb="14" eb="15">
      <t>カンガ</t>
    </rPh>
    <rPh sb="20" eb="22">
      <t>イカ</t>
    </rPh>
    <rPh sb="23" eb="25">
      <t>キイロ</t>
    </rPh>
    <rPh sb="29" eb="31">
      <t>ヒツヨウ</t>
    </rPh>
    <rPh sb="32" eb="34">
      <t>ジョウケン</t>
    </rPh>
    <rPh sb="35" eb="37">
      <t>ニュウリョク</t>
    </rPh>
    <phoneticPr fontId="3"/>
  </si>
  <si>
    <t>　　※本シートは、産休に引き続き育休を取得するケースを想定しています。育児休業のみ取得の方（男性職員）は「２．誕生後シート」を利用下さい。</t>
    <rPh sb="3" eb="4">
      <t>ホン</t>
    </rPh>
    <rPh sb="9" eb="11">
      <t>サンキュウ</t>
    </rPh>
    <rPh sb="12" eb="13">
      <t>ヒ</t>
    </rPh>
    <rPh sb="14" eb="15">
      <t>ツヅ</t>
    </rPh>
    <rPh sb="16" eb="18">
      <t>イクキュウ</t>
    </rPh>
    <rPh sb="19" eb="21">
      <t>シュトク</t>
    </rPh>
    <rPh sb="27" eb="29">
      <t>ソウテイ</t>
    </rPh>
    <rPh sb="35" eb="37">
      <t>イクジ</t>
    </rPh>
    <rPh sb="37" eb="39">
      <t>キュウギョウ</t>
    </rPh>
    <rPh sb="41" eb="43">
      <t>シュトク</t>
    </rPh>
    <rPh sb="44" eb="45">
      <t>カタ</t>
    </rPh>
    <rPh sb="46" eb="48">
      <t>ダンセイ</t>
    </rPh>
    <rPh sb="48" eb="50">
      <t>ショクイン</t>
    </rPh>
    <rPh sb="55" eb="57">
      <t>タンジョウ</t>
    </rPh>
    <rPh sb="57" eb="58">
      <t>ゴ</t>
    </rPh>
    <rPh sb="63" eb="65">
      <t>リヨウ</t>
    </rPh>
    <rPh sb="65" eb="66">
      <t>クダ</t>
    </rPh>
    <phoneticPr fontId="3"/>
  </si>
  <si>
    <t>　　※日数、金額等は参考値です。実際の日にちや金額は、出生に係る各申請をし、任命権者の承認を受けてから確定します。</t>
    <rPh sb="3" eb="5">
      <t>ニッスウ</t>
    </rPh>
    <rPh sb="6" eb="8">
      <t>キンガク</t>
    </rPh>
    <rPh sb="8" eb="9">
      <t>トウ</t>
    </rPh>
    <rPh sb="10" eb="12">
      <t>サンコウ</t>
    </rPh>
    <rPh sb="12" eb="13">
      <t>アタイ</t>
    </rPh>
    <rPh sb="16" eb="18">
      <t>ジッサイ</t>
    </rPh>
    <rPh sb="19" eb="20">
      <t>ヒ</t>
    </rPh>
    <rPh sb="23" eb="25">
      <t>キンガク</t>
    </rPh>
    <rPh sb="27" eb="29">
      <t>シュッショウ</t>
    </rPh>
    <rPh sb="32" eb="33">
      <t>カク</t>
    </rPh>
    <phoneticPr fontId="3"/>
  </si>
  <si>
    <t>※上の表の出産休暇開始日（実際に休暇に入る日）から、産前産後休業の終了日まで。</t>
    <rPh sb="1" eb="2">
      <t>ウエ</t>
    </rPh>
    <rPh sb="3" eb="4">
      <t>ヒョウ</t>
    </rPh>
    <rPh sb="5" eb="7">
      <t>シュッサン</t>
    </rPh>
    <rPh sb="7" eb="9">
      <t>キュウカ</t>
    </rPh>
    <rPh sb="9" eb="12">
      <t>カイシビ</t>
    </rPh>
    <rPh sb="13" eb="15">
      <t>ジッサイ</t>
    </rPh>
    <rPh sb="16" eb="18">
      <t>キュウカ</t>
    </rPh>
    <rPh sb="19" eb="20">
      <t>ハイ</t>
    </rPh>
    <rPh sb="21" eb="22">
      <t>ヒ</t>
    </rPh>
    <rPh sb="26" eb="30">
      <t>サンゼンサンゴ</t>
    </rPh>
    <rPh sb="30" eb="32">
      <t>キュウギョウ</t>
    </rPh>
    <rPh sb="33" eb="36">
      <t>シュウリョウビ</t>
    </rPh>
    <phoneticPr fontId="3"/>
  </si>
  <si>
    <t>共済掛金は、以下の期間免除されます。</t>
    <phoneticPr fontId="3"/>
  </si>
  <si>
    <t>※（２）の産前産後休が始まる日が属する月から、終了する日の翌日が属する月の前月までが免除対象となります。</t>
    <rPh sb="5" eb="7">
      <t>サンゼン</t>
    </rPh>
    <rPh sb="7" eb="9">
      <t>サンゴ</t>
    </rPh>
    <rPh sb="9" eb="10">
      <t>キュウ</t>
    </rPh>
    <rPh sb="11" eb="12">
      <t>ハジ</t>
    </rPh>
    <rPh sb="23" eb="25">
      <t>シュウリョウ</t>
    </rPh>
    <rPh sb="27" eb="28">
      <t>ヒ</t>
    </rPh>
    <rPh sb="29" eb="31">
      <t>ヨクジツ</t>
    </rPh>
    <rPh sb="32" eb="33">
      <t>ゾク</t>
    </rPh>
    <rPh sb="35" eb="36">
      <t>ツキ</t>
    </rPh>
    <rPh sb="37" eb="39">
      <t>ゼンゲツ</t>
    </rPh>
    <rPh sb="42" eb="44">
      <t>メンジョ</t>
    </rPh>
    <rPh sb="44" eb="46">
      <t>タイショウ</t>
    </rPh>
    <phoneticPr fontId="3"/>
  </si>
  <si>
    <t>産後の休暇が終了した翌日から、子供が３歳になるまでの任意の日まで。</t>
    <rPh sb="0" eb="1">
      <t>ツウサン</t>
    </rPh>
    <rPh sb="1" eb="2">
      <t>ツウサン</t>
    </rPh>
    <rPh sb="3" eb="5">
      <t>キュウカ</t>
    </rPh>
    <rPh sb="6" eb="8">
      <t>シュウリョウ</t>
    </rPh>
    <rPh sb="10" eb="12">
      <t>ヨクジツ</t>
    </rPh>
    <rPh sb="15" eb="17">
      <t>コドモ</t>
    </rPh>
    <rPh sb="19" eb="20">
      <t>サイ</t>
    </rPh>
    <phoneticPr fontId="3"/>
  </si>
  <si>
    <t>※（４）の育児休業が始まる日が属する月から、終了する日の翌日が属する月の前月までが免除対象となります。</t>
    <rPh sb="5" eb="7">
      <t>イクジ</t>
    </rPh>
    <rPh sb="7" eb="9">
      <t>キュウギョウ</t>
    </rPh>
    <rPh sb="9" eb="10">
      <t>サンキュウ</t>
    </rPh>
    <rPh sb="10" eb="11">
      <t>ハジ</t>
    </rPh>
    <rPh sb="22" eb="24">
      <t>シュウリョウ</t>
    </rPh>
    <rPh sb="26" eb="27">
      <t>ヒ</t>
    </rPh>
    <rPh sb="28" eb="30">
      <t>ヨクジツ</t>
    </rPh>
    <rPh sb="31" eb="32">
      <t>ゾク</t>
    </rPh>
    <rPh sb="34" eb="35">
      <t>ツキ</t>
    </rPh>
    <rPh sb="36" eb="38">
      <t>ゼンゲツ</t>
    </rPh>
    <rPh sb="41" eb="43">
      <t>メンジョ</t>
    </rPh>
    <rPh sb="43" eb="45">
      <t>タイショウ</t>
    </rPh>
    <phoneticPr fontId="3"/>
  </si>
  <si>
    <r>
      <t>（６）育児休業手当金　</t>
    </r>
    <r>
      <rPr>
        <sz val="8"/>
        <rFont val="HG丸ｺﾞｼｯｸM-PRO"/>
        <family val="3"/>
        <charset val="128"/>
      </rPr>
      <t>（翌月に、前月の休業日数に応じて給与支給日に支給されます。）</t>
    </r>
    <rPh sb="3" eb="5">
      <t>イクジ</t>
    </rPh>
    <rPh sb="5" eb="7">
      <t>キュウギョウ</t>
    </rPh>
    <rPh sb="7" eb="9">
      <t>テアテ</t>
    </rPh>
    <rPh sb="9" eb="10">
      <t>キン</t>
    </rPh>
    <rPh sb="12" eb="14">
      <t>ヨクゲツ</t>
    </rPh>
    <rPh sb="16" eb="18">
      <t>ゼンゲツ</t>
    </rPh>
    <rPh sb="19" eb="21">
      <t>キュウギョウ</t>
    </rPh>
    <rPh sb="21" eb="23">
      <t>ニッスウ</t>
    </rPh>
    <rPh sb="24" eb="25">
      <t>オウ</t>
    </rPh>
    <rPh sb="27" eb="29">
      <t>キュウヨ</t>
    </rPh>
    <rPh sb="29" eb="32">
      <t>シキュウビ</t>
    </rPh>
    <rPh sb="33" eb="35">
      <t>シキュウ</t>
    </rPh>
    <phoneticPr fontId="3"/>
  </si>
  <si>
    <r>
      <t>※休業日数は、土日を除き、祝祭日を含んだ日数。</t>
    </r>
    <r>
      <rPr>
        <sz val="8"/>
        <rFont val="HG丸ｺﾞｼｯｸM-PRO"/>
        <family val="3"/>
        <charset val="128"/>
      </rPr>
      <t>（週休日が土日以外の方は上記休業日数が前後する可能性があります。）</t>
    </r>
    <rPh sb="1" eb="3">
      <t>キュウギョウ</t>
    </rPh>
    <rPh sb="3" eb="5">
      <t>ニッスウ</t>
    </rPh>
    <rPh sb="7" eb="9">
      <t>ドニチ</t>
    </rPh>
    <rPh sb="10" eb="11">
      <t>ノゾ</t>
    </rPh>
    <rPh sb="13" eb="16">
      <t>シュクサイジツ</t>
    </rPh>
    <rPh sb="17" eb="18">
      <t>フク</t>
    </rPh>
    <rPh sb="20" eb="22">
      <t>ニッスウ</t>
    </rPh>
    <rPh sb="24" eb="26">
      <t>シュウキュウ</t>
    </rPh>
    <rPh sb="26" eb="27">
      <t>ビ</t>
    </rPh>
    <rPh sb="28" eb="30">
      <t>ドニチ</t>
    </rPh>
    <rPh sb="30" eb="32">
      <t>イガイ</t>
    </rPh>
    <rPh sb="33" eb="34">
      <t>カタ</t>
    </rPh>
    <rPh sb="35" eb="37">
      <t>ジョウキ</t>
    </rPh>
    <rPh sb="37" eb="39">
      <t>キュウギョウ</t>
    </rPh>
    <rPh sb="39" eb="41">
      <t>ニッスウ</t>
    </rPh>
    <rPh sb="42" eb="44">
      <t>ゼンゴ</t>
    </rPh>
    <rPh sb="46" eb="49">
      <t>カノウセイ</t>
    </rPh>
    <phoneticPr fontId="3"/>
  </si>
  <si>
    <t>　お子様が誕生されましたら、以下の黄色いセルに必要な条件を入力してください。</t>
    <rPh sb="2" eb="4">
      <t>コサマ</t>
    </rPh>
    <rPh sb="5" eb="7">
      <t>タンジョウ</t>
    </rPh>
    <rPh sb="14" eb="16">
      <t>イカ</t>
    </rPh>
    <rPh sb="17" eb="19">
      <t>キイロ</t>
    </rPh>
    <rPh sb="23" eb="25">
      <t>ヒツヨウ</t>
    </rPh>
    <rPh sb="26" eb="28">
      <t>ジョウケン</t>
    </rPh>
    <rPh sb="29" eb="31">
      <t>ニュウリョク</t>
    </rPh>
    <phoneticPr fontId="3"/>
  </si>
  <si>
    <t>　今後の予定が表示されますので、参考の上、庶務事務システム等へ入力し、各書類を提出してください。</t>
    <rPh sb="1" eb="3">
      <t>コンゴ</t>
    </rPh>
    <rPh sb="4" eb="6">
      <t>ヨテイ</t>
    </rPh>
    <rPh sb="7" eb="9">
      <t>ヒョウジ</t>
    </rPh>
    <rPh sb="16" eb="18">
      <t>サンコウ</t>
    </rPh>
    <rPh sb="19" eb="20">
      <t>ウエ</t>
    </rPh>
    <rPh sb="21" eb="23">
      <t>ショム</t>
    </rPh>
    <rPh sb="23" eb="25">
      <t>ジム</t>
    </rPh>
    <rPh sb="29" eb="30">
      <t>トウ</t>
    </rPh>
    <rPh sb="31" eb="33">
      <t>ニュウリョク</t>
    </rPh>
    <rPh sb="35" eb="36">
      <t>カク</t>
    </rPh>
    <rPh sb="36" eb="38">
      <t>ショルイ</t>
    </rPh>
    <rPh sb="39" eb="41">
      <t>テイシュツ</t>
    </rPh>
    <phoneticPr fontId="3"/>
  </si>
  <si>
    <t>＊引続きの場合、出産休暇終了日の翌日から</t>
    <rPh sb="1" eb="2">
      <t>ヒ</t>
    </rPh>
    <rPh sb="2" eb="3">
      <t>ツヅ</t>
    </rPh>
    <rPh sb="5" eb="7">
      <t>バアイ</t>
    </rPh>
    <rPh sb="8" eb="10">
      <t>シュッサン</t>
    </rPh>
    <rPh sb="10" eb="12">
      <t>キュウカ</t>
    </rPh>
    <rPh sb="12" eb="15">
      <t>シュウリョウビ</t>
    </rPh>
    <rPh sb="16" eb="18">
      <t>ヨクジツ</t>
    </rPh>
    <phoneticPr fontId="3"/>
  </si>
  <si>
    <t>産後休業は産後8週ですが、早産の場合は、産前産後を通じて最大16週（多胎は２２週）まで出産休暇を</t>
    <rPh sb="34" eb="36">
      <t>タタイ</t>
    </rPh>
    <rPh sb="39" eb="40">
      <t>シュウ</t>
    </rPh>
    <phoneticPr fontId="3"/>
  </si>
  <si>
    <t>延長できます。（法定期間を超えた延長出産休暇期間中(有給)は、共済掛金免除対象外です。）</t>
    <rPh sb="0" eb="2">
      <t>エンチョウ</t>
    </rPh>
    <rPh sb="8" eb="10">
      <t>ホウテイ</t>
    </rPh>
    <rPh sb="10" eb="12">
      <t>キカン</t>
    </rPh>
    <rPh sb="13" eb="14">
      <t>コ</t>
    </rPh>
    <rPh sb="20" eb="22">
      <t>キュウカ</t>
    </rPh>
    <rPh sb="26" eb="28">
      <t>ユウキュウ</t>
    </rPh>
    <rPh sb="31" eb="33">
      <t>キョウサイ</t>
    </rPh>
    <rPh sb="37" eb="40">
      <t>タイショウガイ</t>
    </rPh>
    <phoneticPr fontId="3"/>
  </si>
  <si>
    <t>育児休業手当金は、育休期間中かつ、子の１歳の誕生日の前日まで支給されます。ただし両親がいずれも</t>
    <phoneticPr fontId="3"/>
  </si>
  <si>
    <t>育休を取得する場合で、「パパママ育休プラス」が適用される場合は、１歳２箇月まで支給されます。</t>
    <phoneticPr fontId="3"/>
  </si>
  <si>
    <t>また、特段事情がある場合（保育所の入所ができなかった場合 等）、最大２歳までの延長が認められます。</t>
    <rPh sb="13" eb="15">
      <t>ホイク</t>
    </rPh>
    <rPh sb="15" eb="16">
      <t>ショ</t>
    </rPh>
    <rPh sb="17" eb="19">
      <t>ニュウショ</t>
    </rPh>
    <rPh sb="26" eb="28">
      <t>バアイ</t>
    </rPh>
    <rPh sb="32" eb="34">
      <t>サイダイ</t>
    </rPh>
    <rPh sb="35" eb="36">
      <t>サイ</t>
    </rPh>
    <rPh sb="39" eb="41">
      <t>エンチョウ</t>
    </rPh>
    <rPh sb="42" eb="43">
      <t>ミト</t>
    </rPh>
    <phoneticPr fontId="3"/>
  </si>
  <si>
    <t>ただし、１歳から１歳６箇月まで延長、１歳６箇月から２歳までの延長には、それぞれ別途請求が必要です。</t>
    <rPh sb="5" eb="6">
      <t>サイ</t>
    </rPh>
    <rPh sb="19" eb="20">
      <t>サイ</t>
    </rPh>
    <rPh sb="21" eb="23">
      <t>カゲツ</t>
    </rPh>
    <rPh sb="26" eb="27">
      <t>サイ</t>
    </rPh>
    <rPh sb="30" eb="32">
      <t>エンチョウ</t>
    </rPh>
    <phoneticPr fontId="3"/>
  </si>
  <si>
    <t>（1）出産休暇、産前産後休暇（確定）</t>
    <rPh sb="3" eb="5">
      <t>シュッサン</t>
    </rPh>
    <rPh sb="5" eb="7">
      <t>キュウカ</t>
    </rPh>
    <rPh sb="8" eb="10">
      <t>サンゼン</t>
    </rPh>
    <rPh sb="10" eb="12">
      <t>サンゴ</t>
    </rPh>
    <rPh sb="12" eb="14">
      <t>キュウカ</t>
    </rPh>
    <rPh sb="15" eb="17">
      <t>カクテイ</t>
    </rPh>
    <phoneticPr fontId="3"/>
  </si>
  <si>
    <t>出生日の確定により、共済掛金は、以下の期間免除されます。</t>
    <rPh sb="0" eb="2">
      <t>シュッショウ</t>
    </rPh>
    <rPh sb="2" eb="3">
      <t>ビ</t>
    </rPh>
    <rPh sb="4" eb="6">
      <t>カクテイ</t>
    </rPh>
    <phoneticPr fontId="3"/>
  </si>
  <si>
    <t>※早産により、掛金免除開始月が遡って早まった場合は、すでに給与から天引き済みの、該当月の掛金を還付します。</t>
    <rPh sb="1" eb="3">
      <t>ソウザン</t>
    </rPh>
    <rPh sb="7" eb="9">
      <t>カケキン</t>
    </rPh>
    <rPh sb="9" eb="11">
      <t>メンジョ</t>
    </rPh>
    <rPh sb="11" eb="13">
      <t>カイシ</t>
    </rPh>
    <rPh sb="13" eb="14">
      <t>ツキ</t>
    </rPh>
    <rPh sb="15" eb="16">
      <t>サカノボ</t>
    </rPh>
    <rPh sb="18" eb="19">
      <t>ハヤ</t>
    </rPh>
    <rPh sb="22" eb="24">
      <t>バアイ</t>
    </rPh>
    <rPh sb="29" eb="31">
      <t>キュウヨ</t>
    </rPh>
    <rPh sb="33" eb="35">
      <t>テンビ</t>
    </rPh>
    <rPh sb="36" eb="37">
      <t>スミ</t>
    </rPh>
    <rPh sb="40" eb="42">
      <t>ガイトウ</t>
    </rPh>
    <rPh sb="42" eb="43">
      <t>ツキ</t>
    </rPh>
    <rPh sb="44" eb="46">
      <t>カケキン</t>
    </rPh>
    <rPh sb="47" eb="49">
      <t>カンプ</t>
    </rPh>
    <phoneticPr fontId="3"/>
  </si>
  <si>
    <t>※育休が始まる日が属する月から、育休が終了する日の翌日が属する月の前月まで</t>
    <rPh sb="1" eb="3">
      <t>イクキュウ</t>
    </rPh>
    <rPh sb="16" eb="18">
      <t>イクキュウ</t>
    </rPh>
    <rPh sb="19" eb="21">
      <t>シュウリョウ</t>
    </rPh>
    <rPh sb="23" eb="24">
      <t>ヒ</t>
    </rPh>
    <rPh sb="25" eb="27">
      <t>ヨクジツ</t>
    </rPh>
    <rPh sb="28" eb="29">
      <t>ゾク</t>
    </rPh>
    <rPh sb="31" eb="32">
      <t>ツキ</t>
    </rPh>
    <rPh sb="33" eb="35">
      <t>ゼンゲツ</t>
    </rPh>
    <phoneticPr fontId="3"/>
  </si>
  <si>
    <r>
      <t>※休業日数は、土日を除き祝祭日を含んだ日数。</t>
    </r>
    <r>
      <rPr>
        <sz val="8"/>
        <rFont val="HG丸ｺﾞｼｯｸM-PRO"/>
        <family val="3"/>
        <charset val="128"/>
      </rPr>
      <t>（週休日が土日以外の方は上記日数が前後する可能性があります。）</t>
    </r>
    <rPh sb="1" eb="3">
      <t>キュウギョウ</t>
    </rPh>
    <rPh sb="3" eb="5">
      <t>ニッスウ</t>
    </rPh>
    <rPh sb="7" eb="9">
      <t>ドニチ</t>
    </rPh>
    <rPh sb="10" eb="11">
      <t>ノゾ</t>
    </rPh>
    <rPh sb="12" eb="15">
      <t>シュクサイジツ</t>
    </rPh>
    <rPh sb="16" eb="17">
      <t>フク</t>
    </rPh>
    <rPh sb="19" eb="21">
      <t>ニッスウ</t>
    </rPh>
    <rPh sb="23" eb="25">
      <t>シュウキュウ</t>
    </rPh>
    <rPh sb="25" eb="26">
      <t>ビ</t>
    </rPh>
    <rPh sb="27" eb="29">
      <t>ドニチ</t>
    </rPh>
    <rPh sb="29" eb="31">
      <t>イガイ</t>
    </rPh>
    <rPh sb="32" eb="33">
      <t>カタ</t>
    </rPh>
    <rPh sb="34" eb="36">
      <t>ジョウキ</t>
    </rPh>
    <rPh sb="36" eb="38">
      <t>ニッスウ</t>
    </rPh>
    <rPh sb="37" eb="38">
      <t>キュウジツ</t>
    </rPh>
    <rPh sb="39" eb="41">
      <t>ゼンゴ</t>
    </rPh>
    <rPh sb="43" eb="46">
      <t>カノウセイ</t>
    </rPh>
    <phoneticPr fontId="3"/>
  </si>
  <si>
    <t>※育児休業の承認を受け、期末勤勉手当が不支給となった時、厚生会の育児休見舞金の対象となります。</t>
    <rPh sb="1" eb="3">
      <t>イクジ</t>
    </rPh>
    <rPh sb="3" eb="5">
      <t>キュウギョウ</t>
    </rPh>
    <rPh sb="6" eb="8">
      <t>ショウニン</t>
    </rPh>
    <rPh sb="9" eb="10">
      <t>ウ</t>
    </rPh>
    <rPh sb="12" eb="14">
      <t>キマツ</t>
    </rPh>
    <rPh sb="14" eb="16">
      <t>キンベン</t>
    </rPh>
    <rPh sb="16" eb="18">
      <t>テアテ</t>
    </rPh>
    <rPh sb="19" eb="20">
      <t>フ</t>
    </rPh>
    <rPh sb="20" eb="22">
      <t>シキュウ</t>
    </rPh>
    <rPh sb="26" eb="27">
      <t>トキ</t>
    </rPh>
    <rPh sb="28" eb="30">
      <t>コウセイ</t>
    </rPh>
    <rPh sb="30" eb="31">
      <t>カイ</t>
    </rPh>
    <rPh sb="32" eb="34">
      <t>イクジ</t>
    </rPh>
    <rPh sb="34" eb="35">
      <t>キュウ</t>
    </rPh>
    <rPh sb="35" eb="37">
      <t>ミマイ</t>
    </rPh>
    <rPh sb="37" eb="38">
      <t>キン</t>
    </rPh>
    <rPh sb="39" eb="41">
      <t>タイショウ</t>
    </rPh>
    <phoneticPr fontId="3"/>
  </si>
  <si>
    <t>※6年 8月 1日～</t>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</si>
</sst>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e"/>
    <numFmt numFmtId="177" formatCode="m"/>
    <numFmt numFmtId="178" formatCode="d"/>
    <numFmt numFmtId="179" formatCode="[$-411]ggge&quot;年&quot;m&quot;月&quot;d&quot;日&quot;;@"/>
    <numFmt numFmtId="180" formatCode="[$-411]ggge&quot;年&quot;m&quot;月&quot;"/>
    <numFmt numFmtId="181" formatCode="#,##0_ "/>
    <numFmt numFmtId="182" formatCode="[$¥-411]#,##0;\-[$¥-411]#,##0"/>
    <numFmt numFmtId="183" formatCode="#,##0_);[Red]\(#,##0\)"/>
    <numFmt numFmtId="184" formatCode="e&quot;年&quot;m&quot;月&quot;"/>
    <numFmt numFmtId="185" formatCode="m/d;@"/>
    <numFmt numFmtId="186" formatCode="0_);[Red]\(0\)"/>
    <numFmt numFmtId="187" formatCode="&quot;(&quot;#&quot;)&quot;"/>
    <numFmt numFmtId="188" formatCode="ggg"/>
    <numFmt numFmtId="189" formatCode="&quot;(&quot;yyyy&quot;年&quot;m&quot;月&quot;d&quot;日&quot;&quot;)&quot;"/>
  </numFmts>
  <fonts count="26">
    <font>
      <sz val="11"/>
      <name val="ＭＳ Ｐゴシック"/>
      <family val="3"/>
      <charset val="128"/>
    </font>
    <font>
      <sz val="11"/>
      <name val="ＭＳ Ｐゴシック"/>
      <family val="3"/>
      <charset val="128"/>
    </font>
    <font>
      <u/>
      <sz val="14"/>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2"/>
      <name val="HG丸ｺﾞｼｯｸM-PRO"/>
      <family val="3"/>
      <charset val="128"/>
    </font>
    <font>
      <b/>
      <sz val="11"/>
      <color rgb="FFFF0000"/>
      <name val="HG丸ｺﾞｼｯｸM-PRO"/>
      <family val="3"/>
      <charset val="128"/>
    </font>
    <font>
      <sz val="9"/>
      <name val="HG丸ｺﾞｼｯｸM-PRO"/>
      <family val="3"/>
      <charset val="128"/>
    </font>
    <font>
      <u/>
      <sz val="11"/>
      <color theme="10"/>
      <name val="ＭＳ Ｐゴシック"/>
      <family val="3"/>
      <charset val="128"/>
    </font>
    <font>
      <sz val="11"/>
      <color theme="1"/>
      <name val="ＭＳ Ｐゴシック"/>
      <family val="3"/>
      <charset val="128"/>
      <scheme val="minor"/>
    </font>
    <font>
      <sz val="8"/>
      <name val="メイリオ"/>
      <family val="3"/>
      <charset val="128"/>
    </font>
    <font>
      <sz val="6"/>
      <name val="MS UI Gothic"/>
      <family val="3"/>
      <charset val="128"/>
    </font>
    <font>
      <sz val="8"/>
      <color theme="1"/>
      <name val="メイリオ"/>
      <family val="3"/>
      <charset val="128"/>
    </font>
    <font>
      <sz val="9"/>
      <color theme="1"/>
      <name val="ＭＳ Ｐゴシック"/>
      <family val="3"/>
      <charset val="128"/>
      <scheme val="minor"/>
    </font>
    <font>
      <b/>
      <sz val="18"/>
      <color indexed="56"/>
      <name val="ＭＳ Ｐゴシック"/>
      <family val="3"/>
      <charset val="128"/>
    </font>
    <font>
      <sz val="16"/>
      <color theme="1"/>
      <name val="ＭＳ Ｐゴシック"/>
      <family val="3"/>
      <charset val="128"/>
      <scheme val="minor"/>
    </font>
    <font>
      <sz val="8"/>
      <color rgb="FF333333"/>
      <name val="メイリオ"/>
      <family val="3"/>
      <charset val="128"/>
    </font>
    <font>
      <sz val="11"/>
      <color indexed="81"/>
      <name val="ＭＳ Ｐゴシック"/>
      <family val="3"/>
      <charset val="128"/>
    </font>
    <font>
      <sz val="6"/>
      <name val="HG丸ｺﾞｼｯｸM-PRO"/>
      <family val="3"/>
      <charset val="128"/>
    </font>
    <font>
      <sz val="7"/>
      <name val="HG丸ｺﾞｼｯｸM-PRO"/>
      <family val="3"/>
      <charset val="128"/>
    </font>
    <font>
      <sz val="6"/>
      <color rgb="FFFF0000"/>
      <name val="HG丸ｺﾞｼｯｸM-PRO"/>
      <family val="3"/>
      <charset val="128"/>
    </font>
    <font>
      <sz val="8"/>
      <color rgb="FFFF0000"/>
      <name val="HG丸ｺﾞｼｯｸM-PRO"/>
      <family val="3"/>
      <charset val="128"/>
    </font>
    <font>
      <sz val="11"/>
      <color rgb="FFFF0000"/>
      <name val="HG丸ｺﾞｼｯｸM-PRO"/>
      <family val="3"/>
      <charset val="128"/>
    </font>
    <font>
      <u/>
      <sz val="11"/>
      <color rgb="FFFF0000"/>
      <name val="HG丸ｺﾞｼｯｸM-PRO"/>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CD5B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 fillId="0" borderId="0">
      <alignment vertical="center"/>
    </xf>
  </cellStyleXfs>
  <cellXfs count="215">
    <xf numFmtId="0" fontId="0" fillId="0" borderId="0" xfId="0">
      <alignment vertical="center"/>
    </xf>
    <xf numFmtId="14" fontId="12" fillId="0" borderId="0" xfId="3" applyNumberFormat="1" applyFont="1" applyBorder="1">
      <alignment vertical="center"/>
    </xf>
    <xf numFmtId="0" fontId="14" fillId="0" borderId="0" xfId="3" applyFont="1" applyBorder="1">
      <alignment vertical="center"/>
    </xf>
    <xf numFmtId="0" fontId="0" fillId="0" borderId="0" xfId="0" applyFill="1">
      <alignment vertical="center"/>
    </xf>
    <xf numFmtId="0" fontId="0" fillId="0" borderId="8" xfId="0" applyFill="1" applyBorder="1">
      <alignment vertical="center"/>
    </xf>
    <xf numFmtId="9" fontId="0" fillId="0" borderId="8" xfId="0" applyNumberFormat="1" applyFill="1" applyBorder="1">
      <alignment vertical="center"/>
    </xf>
    <xf numFmtId="10" fontId="0" fillId="0" borderId="8" xfId="0" applyNumberFormat="1" applyFill="1" applyBorder="1">
      <alignment vertical="center"/>
    </xf>
    <xf numFmtId="0" fontId="1" fillId="0" borderId="0" xfId="0" applyFont="1" applyFill="1">
      <alignment vertical="center"/>
    </xf>
    <xf numFmtId="38" fontId="0" fillId="0" borderId="0" xfId="1" applyFont="1" applyFill="1" applyBorder="1">
      <alignment vertical="center"/>
    </xf>
    <xf numFmtId="9" fontId="0" fillId="0" borderId="0" xfId="0" applyNumberFormat="1">
      <alignment vertical="center"/>
    </xf>
    <xf numFmtId="0" fontId="0" fillId="0" borderId="0" xfId="0" applyAlignment="1">
      <alignment horizontal="right" vertical="center"/>
    </xf>
    <xf numFmtId="0" fontId="0" fillId="0" borderId="8" xfId="0" applyBorder="1">
      <alignment vertical="center"/>
    </xf>
    <xf numFmtId="0" fontId="0" fillId="0" borderId="9" xfId="0" applyBorder="1">
      <alignment vertical="center"/>
    </xf>
    <xf numFmtId="0" fontId="15" fillId="0" borderId="8" xfId="0" applyFont="1" applyBorder="1" applyAlignment="1"/>
    <xf numFmtId="0" fontId="17" fillId="0" borderId="8" xfId="0" applyFont="1" applyBorder="1" applyAlignment="1"/>
    <xf numFmtId="0" fontId="0" fillId="0" borderId="0" xfId="0" applyBorder="1">
      <alignment vertical="center"/>
    </xf>
    <xf numFmtId="0" fontId="0" fillId="0" borderId="0" xfId="0" applyFill="1" applyBorder="1">
      <alignment vertical="center"/>
    </xf>
    <xf numFmtId="183" fontId="0" fillId="0" borderId="8" xfId="0" applyNumberFormat="1" applyFill="1" applyBorder="1">
      <alignment vertical="center"/>
    </xf>
    <xf numFmtId="183" fontId="0" fillId="0" borderId="8" xfId="1" applyNumberFormat="1" applyFont="1" applyFill="1" applyBorder="1">
      <alignment vertical="center"/>
    </xf>
    <xf numFmtId="0" fontId="4" fillId="0" borderId="0" xfId="0" applyFont="1" applyProtection="1">
      <alignment vertical="center"/>
    </xf>
    <xf numFmtId="0" fontId="4" fillId="0" borderId="0" xfId="0" applyFont="1" applyAlignment="1" applyProtection="1">
      <alignment horizontal="center" vertical="center"/>
    </xf>
    <xf numFmtId="0" fontId="2" fillId="0" borderId="0" xfId="0" applyFont="1" applyProtection="1">
      <alignment vertical="center"/>
    </xf>
    <xf numFmtId="0" fontId="5" fillId="0" borderId="0" xfId="0" applyFont="1" applyProtection="1">
      <alignment vertical="center"/>
    </xf>
    <xf numFmtId="0" fontId="21" fillId="0" borderId="0" xfId="0" applyFont="1" applyProtection="1">
      <alignment vertical="center"/>
    </xf>
    <xf numFmtId="0" fontId="7" fillId="0" borderId="0" xfId="0" applyFont="1" applyProtection="1">
      <alignment vertical="center"/>
    </xf>
    <xf numFmtId="0" fontId="4" fillId="0" borderId="16" xfId="0" applyFont="1" applyBorder="1" applyAlignment="1" applyProtection="1">
      <alignment vertical="center"/>
    </xf>
    <xf numFmtId="0" fontId="4" fillId="0" borderId="15" xfId="0" applyFont="1" applyBorder="1" applyAlignment="1" applyProtection="1">
      <alignment vertical="center"/>
    </xf>
    <xf numFmtId="0" fontId="23" fillId="0" borderId="0" xfId="0" applyFont="1" applyBorder="1" applyAlignment="1" applyProtection="1">
      <alignment vertical="center"/>
    </xf>
    <xf numFmtId="0" fontId="4" fillId="0" borderId="0" xfId="0" applyFont="1" applyBorder="1" applyAlignment="1" applyProtection="1">
      <alignment vertical="center"/>
    </xf>
    <xf numFmtId="0" fontId="21" fillId="0" borderId="0" xfId="0" applyFont="1" applyBorder="1" applyAlignment="1" applyProtection="1">
      <alignment vertical="center"/>
    </xf>
    <xf numFmtId="0" fontId="8" fillId="0" borderId="0" xfId="0" applyFont="1" applyProtection="1">
      <alignment vertical="center"/>
    </xf>
    <xf numFmtId="0" fontId="4" fillId="0" borderId="3" xfId="0" applyFont="1" applyFill="1" applyBorder="1" applyAlignment="1" applyProtection="1">
      <alignment vertical="center"/>
    </xf>
    <xf numFmtId="0" fontId="4" fillId="0" borderId="7" xfId="0" applyFont="1" applyFill="1" applyBorder="1" applyAlignment="1" applyProtection="1">
      <alignment vertical="center"/>
    </xf>
    <xf numFmtId="0" fontId="20" fillId="0" borderId="0" xfId="0" applyFont="1" applyProtection="1">
      <alignment vertical="center"/>
    </xf>
    <xf numFmtId="0" fontId="4" fillId="0" borderId="6"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6" xfId="0" applyFont="1" applyBorder="1" applyAlignment="1" applyProtection="1">
      <alignment vertical="center"/>
    </xf>
    <xf numFmtId="0" fontId="4" fillId="0" borderId="12" xfId="0" applyFont="1" applyBorder="1" applyAlignment="1" applyProtection="1">
      <alignment vertical="center"/>
    </xf>
    <xf numFmtId="0" fontId="4" fillId="0" borderId="13" xfId="0" applyFont="1" applyBorder="1" applyAlignment="1" applyProtection="1">
      <alignment vertical="center"/>
    </xf>
    <xf numFmtId="0" fontId="4" fillId="0" borderId="3" xfId="0" applyFont="1" applyBorder="1" applyAlignment="1" applyProtection="1">
      <alignment vertical="center"/>
    </xf>
    <xf numFmtId="0" fontId="4" fillId="0" borderId="7" xfId="0" applyFont="1" applyBorder="1" applyAlignme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Protection="1">
      <alignment vertical="center"/>
    </xf>
    <xf numFmtId="0" fontId="4" fillId="0" borderId="0" xfId="0" applyFont="1" applyBorder="1" applyAlignment="1" applyProtection="1">
      <alignment horizontal="left" vertical="center"/>
    </xf>
    <xf numFmtId="0" fontId="4" fillId="0" borderId="5" xfId="0" applyFont="1" applyBorder="1" applyProtection="1">
      <alignment vertical="center"/>
    </xf>
    <xf numFmtId="0" fontId="9" fillId="0" borderId="6" xfId="0" applyFont="1" applyBorder="1" applyAlignment="1" applyProtection="1">
      <alignment horizontal="left" vertical="center"/>
    </xf>
    <xf numFmtId="0" fontId="9" fillId="0" borderId="6" xfId="0" applyFont="1" applyBorder="1" applyProtection="1">
      <alignment vertical="center"/>
    </xf>
    <xf numFmtId="0" fontId="4" fillId="0" borderId="6" xfId="0" applyFont="1" applyBorder="1" applyAlignment="1" applyProtection="1">
      <alignment horizontal="left" vertical="center"/>
    </xf>
    <xf numFmtId="0" fontId="4" fillId="0" borderId="6" xfId="0" applyFont="1" applyBorder="1" applyProtection="1">
      <alignment vertical="center"/>
    </xf>
    <xf numFmtId="0" fontId="4" fillId="0" borderId="10" xfId="0" applyFont="1" applyBorder="1" applyProtection="1">
      <alignment vertical="center"/>
    </xf>
    <xf numFmtId="0" fontId="4" fillId="0" borderId="4" xfId="0" applyFont="1" applyBorder="1" applyProtection="1">
      <alignment vertical="center"/>
    </xf>
    <xf numFmtId="0" fontId="4" fillId="0" borderId="0" xfId="0" applyFont="1" applyBorder="1" applyProtection="1">
      <alignment vertical="center"/>
    </xf>
    <xf numFmtId="0" fontId="24" fillId="0" borderId="0" xfId="0" applyFont="1" applyBorder="1" applyProtection="1">
      <alignment vertical="center"/>
    </xf>
    <xf numFmtId="0" fontId="24" fillId="0" borderId="17" xfId="0" applyFont="1" applyBorder="1" applyAlignment="1" applyProtection="1">
      <alignment horizontal="right" vertical="center"/>
    </xf>
    <xf numFmtId="0" fontId="4" fillId="0" borderId="17" xfId="0" applyFont="1" applyBorder="1" applyProtection="1">
      <alignment vertical="center"/>
    </xf>
    <xf numFmtId="0" fontId="6" fillId="0" borderId="0" xfId="0" applyFont="1" applyBorder="1" applyProtection="1">
      <alignment vertical="center"/>
    </xf>
    <xf numFmtId="179" fontId="4" fillId="2" borderId="0" xfId="0" applyNumberFormat="1" applyFont="1" applyFill="1" applyBorder="1" applyAlignment="1" applyProtection="1">
      <alignment horizontal="center" vertical="center"/>
    </xf>
    <xf numFmtId="0" fontId="25" fillId="0" borderId="0" xfId="0" applyFont="1" applyFill="1" applyBorder="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180" fontId="4" fillId="0" borderId="12" xfId="0" applyNumberFormat="1" applyFont="1" applyFill="1" applyBorder="1" applyAlignment="1" applyProtection="1">
      <alignment horizontal="center" vertical="center"/>
    </xf>
    <xf numFmtId="179" fontId="4" fillId="0" borderId="12" xfId="0" applyNumberFormat="1" applyFont="1" applyFill="1" applyBorder="1" applyAlignment="1" applyProtection="1">
      <alignment horizontal="center" vertical="center"/>
    </xf>
    <xf numFmtId="0" fontId="4" fillId="0" borderId="13" xfId="0" applyFont="1" applyBorder="1" applyProtection="1">
      <alignment vertical="center"/>
    </xf>
    <xf numFmtId="180" fontId="4" fillId="0" borderId="6" xfId="0" applyNumberFormat="1" applyFont="1" applyFill="1" applyBorder="1" applyAlignment="1" applyProtection="1">
      <alignment horizontal="center" vertical="center"/>
    </xf>
    <xf numFmtId="179" fontId="4" fillId="0" borderId="6" xfId="0" applyNumberFormat="1" applyFont="1" applyFill="1" applyBorder="1" applyAlignment="1" applyProtection="1">
      <alignment horizontal="center" vertical="center"/>
    </xf>
    <xf numFmtId="0" fontId="20" fillId="0" borderId="0" xfId="0" applyFont="1" applyBorder="1" applyProtection="1">
      <alignment vertical="center"/>
    </xf>
    <xf numFmtId="0" fontId="9" fillId="0" borderId="0" xfId="0" applyFont="1" applyBorder="1" applyProtection="1">
      <alignment vertical="center"/>
    </xf>
    <xf numFmtId="0" fontId="9" fillId="0" borderId="12" xfId="0" applyFont="1" applyBorder="1" applyProtection="1">
      <alignment vertical="center"/>
    </xf>
    <xf numFmtId="0" fontId="6" fillId="0" borderId="0" xfId="0" applyFont="1" applyAlignment="1" applyProtection="1">
      <alignment horizontal="centerContinuous" vertical="justify"/>
    </xf>
    <xf numFmtId="0" fontId="4" fillId="0" borderId="0" xfId="0" applyFont="1" applyAlignment="1" applyProtection="1">
      <alignment horizontal="centerContinuous" vertical="justify"/>
    </xf>
    <xf numFmtId="179" fontId="4" fillId="0" borderId="0" xfId="0" applyNumberFormat="1" applyFont="1" applyProtection="1">
      <alignment vertical="center"/>
    </xf>
    <xf numFmtId="0" fontId="4" fillId="0" borderId="0" xfId="0" applyFont="1" applyAlignment="1" applyProtection="1">
      <alignment horizontal="left" vertical="top"/>
    </xf>
    <xf numFmtId="0" fontId="22" fillId="0" borderId="0" xfId="0" applyFont="1" applyBorder="1" applyAlignment="1" applyProtection="1">
      <alignment vertical="center"/>
    </xf>
    <xf numFmtId="0" fontId="6" fillId="0" borderId="0" xfId="0" applyFont="1" applyProtection="1">
      <alignment vertical="center"/>
    </xf>
    <xf numFmtId="0" fontId="4" fillId="0" borderId="18" xfId="0" applyFont="1" applyBorder="1" applyAlignment="1" applyProtection="1">
      <alignment vertical="center"/>
    </xf>
    <xf numFmtId="0" fontId="4" fillId="0" borderId="22" xfId="0" applyFont="1" applyBorder="1" applyAlignment="1" applyProtection="1">
      <alignment vertical="center"/>
    </xf>
    <xf numFmtId="0" fontId="23" fillId="0" borderId="0" xfId="0" applyFont="1" applyProtection="1">
      <alignment vertical="center"/>
    </xf>
    <xf numFmtId="0" fontId="4" fillId="0" borderId="20" xfId="0" applyFont="1" applyBorder="1" applyAlignment="1" applyProtection="1">
      <alignment vertical="center"/>
    </xf>
    <xf numFmtId="0" fontId="4" fillId="0" borderId="17" xfId="0" applyFont="1" applyBorder="1" applyAlignment="1" applyProtection="1">
      <alignment vertical="center"/>
    </xf>
    <xf numFmtId="0" fontId="4" fillId="0" borderId="0" xfId="0" applyFont="1" applyBorder="1" applyAlignment="1" applyProtection="1">
      <alignment horizontal="left" vertical="center" shrinkToFit="1"/>
    </xf>
    <xf numFmtId="181" fontId="4" fillId="0" borderId="0" xfId="0" applyNumberFormat="1"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181" fontId="4" fillId="0" borderId="0" xfId="0" applyNumberFormat="1" applyFont="1" applyBorder="1" applyAlignment="1" applyProtection="1">
      <alignment horizontal="center" vertical="center"/>
    </xf>
    <xf numFmtId="0" fontId="9" fillId="0" borderId="0" xfId="0" applyFont="1" applyAlignment="1" applyProtection="1">
      <alignment horizontal="centerContinuous" vertical="center"/>
    </xf>
    <xf numFmtId="0" fontId="9" fillId="0" borderId="0" xfId="0" applyFont="1" applyAlignment="1" applyProtection="1">
      <alignment horizontal="left" vertical="center"/>
    </xf>
    <xf numFmtId="0" fontId="24" fillId="0" borderId="0" xfId="0" applyFont="1" applyFill="1" applyBorder="1" applyProtection="1">
      <alignment vertical="center"/>
    </xf>
    <xf numFmtId="179" fontId="4" fillId="3" borderId="3" xfId="0" applyNumberFormat="1" applyFont="1" applyFill="1" applyBorder="1" applyAlignment="1" applyProtection="1">
      <alignment horizontal="center" vertical="center" shrinkToFit="1"/>
    </xf>
    <xf numFmtId="0" fontId="4" fillId="0" borderId="11" xfId="0" applyFont="1" applyFill="1" applyBorder="1" applyProtection="1">
      <alignment vertical="center"/>
    </xf>
    <xf numFmtId="0" fontId="4" fillId="0" borderId="12" xfId="0" applyFont="1" applyFill="1" applyBorder="1" applyProtection="1">
      <alignment vertical="center"/>
    </xf>
    <xf numFmtId="0" fontId="4" fillId="0" borderId="13" xfId="0" applyFont="1" applyFill="1" applyBorder="1" applyProtection="1">
      <alignment vertical="center"/>
    </xf>
    <xf numFmtId="0" fontId="4" fillId="0" borderId="26" xfId="0" applyFont="1" applyBorder="1" applyAlignment="1" applyProtection="1">
      <alignment vertical="center"/>
    </xf>
    <xf numFmtId="187" fontId="6" fillId="0" borderId="0" xfId="0" applyNumberFormat="1" applyFont="1" applyAlignment="1" applyProtection="1">
      <alignment horizontal="left" vertical="center"/>
    </xf>
    <xf numFmtId="14" fontId="18" fillId="0" borderId="0" xfId="4" applyNumberFormat="1" applyFont="1" applyBorder="1" applyAlignment="1">
      <alignment vertical="center" wrapText="1"/>
    </xf>
    <xf numFmtId="0" fontId="18" fillId="0" borderId="0" xfId="4" applyFont="1" applyBorder="1" applyAlignment="1">
      <alignment vertical="center" wrapText="1"/>
    </xf>
    <xf numFmtId="0" fontId="6" fillId="0" borderId="11" xfId="0" applyFont="1" applyBorder="1" applyAlignment="1" applyProtection="1">
      <alignment horizontal="left" vertical="center" shrinkToFit="1"/>
    </xf>
    <xf numFmtId="0" fontId="6" fillId="0" borderId="12" xfId="0" applyFont="1" applyBorder="1" applyAlignment="1" applyProtection="1">
      <alignment horizontal="left" vertical="center" shrinkToFit="1"/>
    </xf>
    <xf numFmtId="182" fontId="4" fillId="2" borderId="0" xfId="0" applyNumberFormat="1" applyFont="1" applyFill="1" applyBorder="1" applyAlignment="1" applyProtection="1">
      <alignment horizontal="center" vertical="center"/>
    </xf>
    <xf numFmtId="180" fontId="4" fillId="2" borderId="0" xfId="0" applyNumberFormat="1" applyFont="1" applyFill="1" applyBorder="1" applyAlignment="1" applyProtection="1">
      <alignment horizontal="center" vertical="center" shrinkToFit="1"/>
    </xf>
    <xf numFmtId="0" fontId="6" fillId="0" borderId="12" xfId="0" applyNumberFormat="1" applyFont="1" applyBorder="1" applyAlignment="1" applyProtection="1">
      <alignment horizontal="center" vertical="center" shrinkToFit="1"/>
    </xf>
    <xf numFmtId="58" fontId="4" fillId="2" borderId="0" xfId="0" applyNumberFormat="1" applyFont="1" applyFill="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185" fontId="20" fillId="0" borderId="0" xfId="0" applyNumberFormat="1" applyFont="1" applyAlignment="1" applyProtection="1">
      <alignment horizontal="center" vertical="center" shrinkToFit="1"/>
    </xf>
    <xf numFmtId="184" fontId="4" fillId="0" borderId="1" xfId="0" applyNumberFormat="1" applyFont="1" applyBorder="1" applyAlignment="1" applyProtection="1">
      <alignment horizontal="center" vertical="center" shrinkToFit="1"/>
    </xf>
    <xf numFmtId="184" fontId="4" fillId="0" borderId="2" xfId="0" applyNumberFormat="1" applyFont="1" applyBorder="1" applyAlignment="1" applyProtection="1">
      <alignment horizontal="center" vertical="center" shrinkToFit="1"/>
    </xf>
    <xf numFmtId="184" fontId="4" fillId="0" borderId="7" xfId="0" applyNumberFormat="1" applyFont="1" applyBorder="1" applyAlignment="1" applyProtection="1">
      <alignment horizontal="center" vertical="center" shrinkToFit="1"/>
    </xf>
    <xf numFmtId="0" fontId="6" fillId="0" borderId="0" xfId="0" applyNumberFormat="1"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1" xfId="0" applyNumberFormat="1" applyFont="1" applyBorder="1" applyAlignment="1" applyProtection="1">
      <alignment horizontal="center" vertical="center"/>
    </xf>
    <xf numFmtId="183" fontId="4" fillId="0" borderId="2" xfId="0" applyNumberFormat="1" applyFont="1" applyBorder="1" applyAlignment="1" applyProtection="1">
      <alignment horizontal="center" vertical="center" shrinkToFit="1"/>
    </xf>
    <xf numFmtId="183" fontId="4" fillId="0" borderId="7" xfId="0" applyNumberFormat="1" applyFont="1" applyBorder="1" applyAlignment="1" applyProtection="1">
      <alignment horizontal="center" vertical="center" shrinkToFit="1"/>
    </xf>
    <xf numFmtId="183" fontId="4" fillId="0" borderId="3" xfId="0" applyNumberFormat="1" applyFont="1" applyBorder="1" applyAlignment="1" applyProtection="1">
      <alignment horizontal="center" vertical="center" shrinkToFit="1"/>
    </xf>
    <xf numFmtId="183" fontId="4" fillId="0" borderId="1" xfId="0" applyNumberFormat="1" applyFont="1" applyBorder="1" applyAlignment="1" applyProtection="1">
      <alignment horizontal="center" vertical="center" shrinkToFit="1"/>
    </xf>
    <xf numFmtId="0" fontId="4" fillId="0" borderId="2"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2"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176" fontId="4" fillId="0" borderId="12"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5"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4" fillId="0" borderId="12" xfId="0" applyFont="1" applyFill="1" applyBorder="1" applyAlignment="1" applyProtection="1">
      <alignment horizontal="left" vertical="center" shrinkToFit="1"/>
    </xf>
    <xf numFmtId="188" fontId="4" fillId="0" borderId="11" xfId="0" applyNumberFormat="1" applyFont="1" applyFill="1" applyBorder="1" applyAlignment="1" applyProtection="1">
      <alignment horizontal="center" vertical="center"/>
    </xf>
    <xf numFmtId="188" fontId="4" fillId="0" borderId="12" xfId="0" applyNumberFormat="1" applyFont="1" applyFill="1" applyBorder="1" applyAlignment="1" applyProtection="1">
      <alignment horizontal="center" vertical="center"/>
    </xf>
    <xf numFmtId="179" fontId="4" fillId="2" borderId="0" xfId="0" applyNumberFormat="1" applyFont="1" applyFill="1" applyBorder="1" applyAlignment="1" applyProtection="1">
      <alignment horizontal="center" vertical="center" shrinkToFit="1"/>
    </xf>
    <xf numFmtId="0" fontId="4" fillId="0" borderId="1" xfId="0" applyFont="1" applyBorder="1" applyAlignment="1" applyProtection="1">
      <alignment horizontal="left" vertical="center" shrinkToFit="1"/>
    </xf>
    <xf numFmtId="0" fontId="4" fillId="0" borderId="16" xfId="0"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xf>
    <xf numFmtId="181" fontId="4" fillId="0" borderId="3" xfId="0" applyNumberFormat="1" applyFont="1" applyBorder="1" applyAlignment="1" applyProtection="1">
      <alignment horizontal="center" vertical="center"/>
    </xf>
    <xf numFmtId="181" fontId="4" fillId="0" borderId="7" xfId="0" applyNumberFormat="1" applyFont="1"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5" xfId="0" applyFont="1" applyFill="1" applyBorder="1" applyAlignment="1" applyProtection="1">
      <alignment horizontal="left" vertical="center" wrapText="1" shrinkToFit="1"/>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left" vertical="center" shrinkToFit="1"/>
    </xf>
    <xf numFmtId="0" fontId="4" fillId="0" borderId="6"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188" fontId="4" fillId="0" borderId="5" xfId="0" applyNumberFormat="1" applyFont="1" applyBorder="1" applyAlignment="1" applyProtection="1">
      <alignment horizontal="center" vertical="center"/>
    </xf>
    <xf numFmtId="188" fontId="4" fillId="0" borderId="6" xfId="0" applyNumberFormat="1" applyFont="1" applyBorder="1" applyAlignment="1" applyProtection="1">
      <alignment horizontal="center" vertical="center"/>
    </xf>
    <xf numFmtId="176" fontId="4" fillId="0" borderId="6" xfId="0" applyNumberFormat="1" applyFont="1" applyBorder="1" applyAlignment="1" applyProtection="1">
      <alignment horizontal="center" vertical="center"/>
    </xf>
    <xf numFmtId="178" fontId="4" fillId="0" borderId="6" xfId="0" applyNumberFormat="1" applyFont="1" applyFill="1" applyBorder="1" applyAlignment="1" applyProtection="1">
      <alignment horizontal="center" vertical="center"/>
    </xf>
    <xf numFmtId="0" fontId="6" fillId="0" borderId="0" xfId="0" applyFont="1" applyAlignment="1" applyProtection="1">
      <alignment horizontal="center" vertical="center" shrinkToFit="1"/>
    </xf>
    <xf numFmtId="179" fontId="4" fillId="0" borderId="0" xfId="0" applyNumberFormat="1" applyFont="1" applyAlignment="1" applyProtection="1">
      <alignment horizontal="center" vertical="center" shrinkToFit="1"/>
    </xf>
    <xf numFmtId="0" fontId="9" fillId="0" borderId="0" xfId="0" applyFont="1" applyAlignment="1" applyProtection="1">
      <alignment horizontal="left" vertical="center" shrinkToFit="1"/>
    </xf>
    <xf numFmtId="0" fontId="6" fillId="0" borderId="0" xfId="0" applyFont="1" applyAlignment="1" applyProtection="1">
      <alignment horizontal="left" vertical="center" shrinkToFit="1"/>
    </xf>
    <xf numFmtId="0" fontId="4" fillId="0" borderId="0" xfId="0" applyFont="1" applyAlignment="1" applyProtection="1">
      <alignment horizontal="center" vertical="center" shrinkToFit="1"/>
    </xf>
    <xf numFmtId="181" fontId="4" fillId="0" borderId="14" xfId="0" applyNumberFormat="1" applyFont="1" applyBorder="1" applyAlignment="1" applyProtection="1">
      <alignment horizontal="center" vertical="center" shrinkToFit="1"/>
      <protection locked="0"/>
    </xf>
    <xf numFmtId="181" fontId="4" fillId="0" borderId="16" xfId="0" applyNumberFormat="1" applyFont="1" applyBorder="1" applyAlignment="1" applyProtection="1">
      <alignment horizontal="center" vertical="center" shrinkToFit="1"/>
      <protection locked="0"/>
    </xf>
    <xf numFmtId="181" fontId="4" fillId="0" borderId="15"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xf>
    <xf numFmtId="178" fontId="4" fillId="0" borderId="6" xfId="0" applyNumberFormat="1" applyFont="1" applyBorder="1" applyAlignment="1" applyProtection="1">
      <alignment horizontal="center" vertical="center"/>
    </xf>
    <xf numFmtId="177" fontId="4" fillId="0" borderId="0" xfId="0" applyNumberFormat="1" applyFont="1" applyBorder="1" applyAlignment="1" applyProtection="1">
      <alignment horizontal="center" vertical="center"/>
    </xf>
    <xf numFmtId="178" fontId="4" fillId="0" borderId="0" xfId="0" applyNumberFormat="1" applyFont="1" applyBorder="1" applyAlignment="1" applyProtection="1">
      <alignment horizontal="center" vertical="center"/>
    </xf>
    <xf numFmtId="188" fontId="4" fillId="0" borderId="11" xfId="0" applyNumberFormat="1" applyFont="1" applyBorder="1" applyAlignment="1" applyProtection="1">
      <alignment horizontal="center" vertical="center"/>
    </xf>
    <xf numFmtId="188" fontId="4" fillId="0" borderId="12"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86" fontId="4" fillId="0" borderId="14" xfId="0" applyNumberFormat="1" applyFont="1" applyBorder="1" applyAlignment="1" applyProtection="1">
      <alignment horizontal="center" vertical="center"/>
      <protection locked="0"/>
    </xf>
    <xf numFmtId="186" fontId="4" fillId="0" borderId="16" xfId="0" applyNumberFormat="1" applyFont="1" applyBorder="1" applyAlignment="1" applyProtection="1">
      <alignment horizontal="center" vertical="center"/>
      <protection locked="0"/>
    </xf>
    <xf numFmtId="177" fontId="4" fillId="0" borderId="12" xfId="0" applyNumberFormat="1" applyFont="1" applyFill="1" applyBorder="1" applyAlignment="1" applyProtection="1">
      <alignment horizontal="center" vertical="center"/>
    </xf>
    <xf numFmtId="178" fontId="4" fillId="0" borderId="12" xfId="0" applyNumberFormat="1" applyFont="1" applyFill="1" applyBorder="1" applyAlignment="1" applyProtection="1">
      <alignment horizontal="center" vertical="center"/>
    </xf>
    <xf numFmtId="188" fontId="4" fillId="0" borderId="5" xfId="0" applyNumberFormat="1" applyFont="1" applyFill="1" applyBorder="1" applyAlignment="1" applyProtection="1">
      <alignment horizontal="center" vertical="center"/>
    </xf>
    <xf numFmtId="188" fontId="4" fillId="0" borderId="6"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7" fontId="4" fillId="0" borderId="3"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xf>
    <xf numFmtId="189" fontId="4" fillId="0" borderId="0" xfId="0" applyNumberFormat="1" applyFont="1" applyAlignment="1" applyProtection="1">
      <alignment horizontal="center" vertical="center" shrinkToFit="1"/>
    </xf>
    <xf numFmtId="0" fontId="4" fillId="0" borderId="2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188" fontId="4" fillId="0" borderId="19" xfId="0" applyNumberFormat="1" applyFont="1" applyBorder="1" applyAlignment="1" applyProtection="1">
      <alignment horizontal="center" vertical="center"/>
    </xf>
    <xf numFmtId="188" fontId="4" fillId="0" borderId="20" xfId="0" applyNumberFormat="1" applyFont="1" applyBorder="1" applyAlignment="1" applyProtection="1">
      <alignment horizontal="center" vertical="center"/>
    </xf>
    <xf numFmtId="176" fontId="4" fillId="0" borderId="20"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178" fontId="4" fillId="0" borderId="3" xfId="0" applyNumberFormat="1" applyFont="1" applyBorder="1" applyAlignment="1" applyProtection="1">
      <alignment horizontal="center" vertical="center"/>
    </xf>
    <xf numFmtId="188" fontId="4" fillId="0" borderId="21" xfId="0" applyNumberFormat="1" applyFont="1" applyBorder="1" applyAlignment="1" applyProtection="1">
      <alignment horizontal="center" vertical="center"/>
    </xf>
    <xf numFmtId="188" fontId="4" fillId="0" borderId="18" xfId="0" applyNumberFormat="1" applyFont="1" applyBorder="1" applyAlignment="1" applyProtection="1">
      <alignment horizontal="center" vertical="center"/>
    </xf>
    <xf numFmtId="176" fontId="4" fillId="0" borderId="18" xfId="0" applyNumberFormat="1" applyFont="1" applyBorder="1" applyAlignment="1" applyProtection="1">
      <alignment horizontal="center" vertical="center"/>
    </xf>
    <xf numFmtId="0" fontId="10" fillId="0" borderId="0" xfId="2">
      <alignment vertical="center"/>
    </xf>
    <xf numFmtId="0" fontId="4" fillId="0" borderId="5" xfId="0" applyFont="1" applyBorder="1" applyAlignment="1" applyProtection="1">
      <alignment horizontal="left" vertical="center" wrapText="1" shrinkToFit="1"/>
    </xf>
    <xf numFmtId="0" fontId="4" fillId="3" borderId="1" xfId="0" applyFont="1" applyFill="1" applyBorder="1" applyAlignment="1" applyProtection="1">
      <alignment horizontal="center" vertical="center" shrinkToFit="1"/>
    </xf>
    <xf numFmtId="0" fontId="4" fillId="3" borderId="1" xfId="0" applyFont="1" applyFill="1" applyBorder="1" applyAlignment="1" applyProtection="1">
      <alignment horizontal="left" vertical="center" shrinkToFit="1"/>
    </xf>
    <xf numFmtId="58" fontId="4" fillId="3" borderId="1" xfId="0" applyNumberFormat="1" applyFont="1" applyFill="1" applyBorder="1" applyAlignment="1" applyProtection="1">
      <alignment horizontal="center" vertical="center" shrinkToFit="1"/>
    </xf>
    <xf numFmtId="58" fontId="4" fillId="3" borderId="2" xfId="0" applyNumberFormat="1" applyFont="1" applyFill="1" applyBorder="1" applyAlignment="1" applyProtection="1">
      <alignment horizontal="center" vertical="center" shrinkToFit="1"/>
    </xf>
    <xf numFmtId="58" fontId="4" fillId="3" borderId="7" xfId="0" applyNumberFormat="1" applyFont="1" applyFill="1" applyBorder="1" applyAlignment="1" applyProtection="1">
      <alignment horizontal="center" vertical="center" shrinkToFit="1"/>
    </xf>
    <xf numFmtId="180" fontId="4" fillId="2" borderId="0" xfId="0" applyNumberFormat="1" applyFont="1" applyFill="1" applyBorder="1" applyAlignment="1" applyProtection="1">
      <alignment horizontal="center" vertical="center"/>
    </xf>
    <xf numFmtId="0" fontId="6" fillId="0" borderId="5"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179" fontId="4" fillId="0" borderId="6" xfId="0" applyNumberFormat="1" applyFont="1" applyBorder="1" applyAlignment="1" applyProtection="1">
      <alignment horizontal="center" vertical="center" shrinkToFit="1"/>
    </xf>
    <xf numFmtId="179" fontId="4" fillId="0" borderId="10" xfId="0" applyNumberFormat="1" applyFont="1" applyBorder="1" applyAlignment="1" applyProtection="1">
      <alignment horizontal="center" vertical="center" shrinkToFit="1"/>
    </xf>
    <xf numFmtId="0" fontId="4" fillId="0" borderId="0" xfId="0" applyFont="1" applyAlignment="1" applyProtection="1">
      <alignment horizontal="left" vertical="center" shrinkToFit="1"/>
    </xf>
    <xf numFmtId="179" fontId="4" fillId="0" borderId="3" xfId="0" applyNumberFormat="1" applyFont="1" applyBorder="1" applyAlignment="1" applyProtection="1">
      <alignment horizontal="center" vertical="center" shrinkToFit="1"/>
    </xf>
    <xf numFmtId="177" fontId="4" fillId="0" borderId="18" xfId="0" applyNumberFormat="1" applyFont="1" applyBorder="1" applyAlignment="1" applyProtection="1">
      <alignment horizontal="center" vertical="center"/>
    </xf>
    <xf numFmtId="178" fontId="4" fillId="0" borderId="18" xfId="0" applyNumberFormat="1" applyFont="1" applyBorder="1" applyAlignment="1" applyProtection="1">
      <alignment horizontal="center" vertical="center"/>
    </xf>
    <xf numFmtId="0" fontId="6" fillId="0" borderId="2" xfId="0" applyFont="1" applyBorder="1" applyAlignment="1" applyProtection="1">
      <alignment horizontal="left" vertical="center" shrinkToFit="1"/>
    </xf>
    <xf numFmtId="0" fontId="6" fillId="0" borderId="3" xfId="0" applyFont="1" applyBorder="1" applyAlignment="1" applyProtection="1">
      <alignment horizontal="left" vertical="center" shrinkToFit="1"/>
    </xf>
    <xf numFmtId="179" fontId="4" fillId="0" borderId="7" xfId="0" applyNumberFormat="1" applyFont="1" applyBorder="1" applyAlignment="1" applyProtection="1">
      <alignment horizontal="center" vertical="center" shrinkToFit="1"/>
    </xf>
    <xf numFmtId="189" fontId="4" fillId="0" borderId="12" xfId="0" applyNumberFormat="1" applyFont="1" applyBorder="1" applyAlignment="1" applyProtection="1">
      <alignment horizontal="center" vertical="center" shrinkToFit="1"/>
    </xf>
    <xf numFmtId="189" fontId="4" fillId="0" borderId="13" xfId="0" applyNumberFormat="1" applyFont="1" applyBorder="1" applyAlignment="1" applyProtection="1">
      <alignment horizontal="center" vertical="center" shrinkToFit="1"/>
    </xf>
    <xf numFmtId="189" fontId="4" fillId="0" borderId="3" xfId="0" applyNumberFormat="1" applyFont="1" applyBorder="1" applyAlignment="1" applyProtection="1">
      <alignment horizontal="center" vertical="center" shrinkToFit="1"/>
    </xf>
    <xf numFmtId="189" fontId="4" fillId="0" borderId="7" xfId="0" applyNumberFormat="1" applyFont="1" applyBorder="1" applyAlignment="1" applyProtection="1">
      <alignment horizontal="center" vertical="center" shrinkToFit="1"/>
    </xf>
    <xf numFmtId="186" fontId="4" fillId="0" borderId="3" xfId="0" applyNumberFormat="1" applyFont="1" applyBorder="1" applyAlignment="1" applyProtection="1">
      <alignment horizontal="center" vertical="center" shrinkToFit="1"/>
    </xf>
    <xf numFmtId="186" fontId="4" fillId="0" borderId="7" xfId="0" applyNumberFormat="1" applyFont="1" applyBorder="1" applyAlignment="1" applyProtection="1">
      <alignment horizontal="center" vertical="center" shrinkToFit="1"/>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city.kyoto.jp\docserve\free_space(2220010000)\40&#20445;&#35703;&#25285;&#24403;\50&#38651;&#31639;\71&#26032;&#12471;&#12473;&#12486;&#12512;\62&#20107;&#21209;&#25152;&#36939;&#29992;\11&#26412;&#24193;&#20316;&#26989;&#26085;&#12473;&#12465;&#12472;&#12517;&#12540;&#12523;\H26\81&#12469;&#12531;&#12503;&#12523;\&#12456;&#12463;&#12475;&#12523;&#35336;&#31639;&#24335;&#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tion"/>
      <sheetName val="元利均等返済"/>
      <sheetName val="カレンダ雛"/>
      <sheetName val="祝日"/>
      <sheetName val="重複排除"/>
      <sheetName val="学年年齢"/>
      <sheetName val="shukujitsu"/>
      <sheetName val="縦型"/>
      <sheetName val="縦型2"/>
      <sheetName val="縦型3"/>
      <sheetName val="横型"/>
    </sheetNames>
    <sheetDataSet>
      <sheetData sheetId="0"/>
      <sheetData sheetId="1"/>
      <sheetData sheetId="2"/>
      <sheetData sheetId="3">
        <row r="2">
          <cell r="C2">
            <v>40170</v>
          </cell>
          <cell r="D2">
            <v>40170</v>
          </cell>
          <cell r="E2" t="str">
            <v>天皇誕生日</v>
          </cell>
          <cell r="F2" t="str">
            <v>天皇</v>
          </cell>
        </row>
        <row r="3">
          <cell r="C3">
            <v>40178</v>
          </cell>
          <cell r="D3">
            <v>40178</v>
          </cell>
          <cell r="E3" t="str">
            <v>年末休暇</v>
          </cell>
          <cell r="F3" t="str">
            <v>年末</v>
          </cell>
        </row>
        <row r="4">
          <cell r="C4">
            <v>40179</v>
          </cell>
          <cell r="D4">
            <v>40179</v>
          </cell>
          <cell r="E4" t="str">
            <v>元日</v>
          </cell>
          <cell r="F4" t="str">
            <v>元日</v>
          </cell>
        </row>
        <row r="5">
          <cell r="C5">
            <v>40180</v>
          </cell>
          <cell r="D5">
            <v>40180</v>
          </cell>
          <cell r="E5" t="str">
            <v>年始休暇</v>
          </cell>
          <cell r="F5" t="str">
            <v>年始</v>
          </cell>
        </row>
        <row r="6">
          <cell r="C6">
            <v>40181</v>
          </cell>
          <cell r="D6">
            <v>40181</v>
          </cell>
          <cell r="E6" t="str">
            <v>年始休暇</v>
          </cell>
          <cell r="F6" t="str">
            <v>年始</v>
          </cell>
        </row>
        <row r="7">
          <cell r="C7">
            <v>40189</v>
          </cell>
          <cell r="D7">
            <v>40189</v>
          </cell>
          <cell r="E7" t="str">
            <v>成人の日</v>
          </cell>
          <cell r="F7" t="str">
            <v>成人</v>
          </cell>
        </row>
        <row r="8">
          <cell r="C8">
            <v>40220</v>
          </cell>
          <cell r="D8">
            <v>40220</v>
          </cell>
          <cell r="E8" t="str">
            <v>建国記念の日</v>
          </cell>
          <cell r="F8" t="str">
            <v>建国</v>
          </cell>
        </row>
        <row r="9">
          <cell r="C9">
            <v>40258</v>
          </cell>
          <cell r="D9">
            <v>40258</v>
          </cell>
          <cell r="E9" t="str">
            <v>春分の日</v>
          </cell>
          <cell r="F9" t="str">
            <v>春分</v>
          </cell>
        </row>
        <row r="10">
          <cell r="C10">
            <v>40259</v>
          </cell>
          <cell r="D10">
            <v>40259</v>
          </cell>
          <cell r="E10" t="str">
            <v>振替休日</v>
          </cell>
          <cell r="F10" t="str">
            <v>振替</v>
          </cell>
        </row>
        <row r="11">
          <cell r="C11">
            <v>40297</v>
          </cell>
          <cell r="D11">
            <v>40297</v>
          </cell>
          <cell r="E11" t="str">
            <v>昭和の日</v>
          </cell>
          <cell r="F11" t="str">
            <v>昭和</v>
          </cell>
        </row>
        <row r="12">
          <cell r="C12">
            <v>40301</v>
          </cell>
          <cell r="D12">
            <v>40301</v>
          </cell>
          <cell r="E12" t="str">
            <v>憲法記念日</v>
          </cell>
          <cell r="F12" t="str">
            <v>憲法</v>
          </cell>
        </row>
        <row r="13">
          <cell r="C13">
            <v>40302</v>
          </cell>
          <cell r="D13">
            <v>40302</v>
          </cell>
          <cell r="E13" t="str">
            <v>みどりの日</v>
          </cell>
          <cell r="F13" t="str">
            <v>みどり</v>
          </cell>
        </row>
        <row r="14">
          <cell r="C14">
            <v>40303</v>
          </cell>
          <cell r="D14">
            <v>40303</v>
          </cell>
          <cell r="E14" t="str">
            <v>こどもの日</v>
          </cell>
          <cell r="F14" t="str">
            <v>こども</v>
          </cell>
        </row>
        <row r="15">
          <cell r="C15">
            <v>40378</v>
          </cell>
          <cell r="D15">
            <v>40378</v>
          </cell>
          <cell r="E15" t="str">
            <v>海の日</v>
          </cell>
          <cell r="F15" t="str">
            <v>海</v>
          </cell>
        </row>
        <row r="16">
          <cell r="C16">
            <v>40441</v>
          </cell>
          <cell r="D16">
            <v>40441</v>
          </cell>
          <cell r="E16" t="str">
            <v>敬老の日</v>
          </cell>
          <cell r="F16" t="str">
            <v>敬老</v>
          </cell>
        </row>
        <row r="17">
          <cell r="C17">
            <v>40444</v>
          </cell>
          <cell r="D17">
            <v>40444</v>
          </cell>
          <cell r="E17" t="str">
            <v>秋分の日</v>
          </cell>
          <cell r="F17" t="str">
            <v>秋分</v>
          </cell>
        </row>
        <row r="18">
          <cell r="C18">
            <v>40462</v>
          </cell>
          <cell r="D18">
            <v>40462</v>
          </cell>
          <cell r="E18" t="str">
            <v>体育の日</v>
          </cell>
          <cell r="F18" t="str">
            <v>体育</v>
          </cell>
        </row>
        <row r="19">
          <cell r="C19">
            <v>40485</v>
          </cell>
          <cell r="D19">
            <v>40485</v>
          </cell>
          <cell r="E19" t="str">
            <v>文化の日</v>
          </cell>
          <cell r="F19" t="str">
            <v>文化</v>
          </cell>
        </row>
        <row r="20">
          <cell r="C20">
            <v>40505</v>
          </cell>
          <cell r="D20">
            <v>40505</v>
          </cell>
          <cell r="E20" t="str">
            <v>勤労感謝の日</v>
          </cell>
          <cell r="F20" t="str">
            <v>勤労</v>
          </cell>
        </row>
        <row r="21">
          <cell r="C21">
            <v>40535</v>
          </cell>
          <cell r="D21">
            <v>40535</v>
          </cell>
          <cell r="E21" t="str">
            <v>天皇誕生日</v>
          </cell>
          <cell r="F21" t="str">
            <v>天皇</v>
          </cell>
        </row>
        <row r="22">
          <cell r="C22">
            <v>40543</v>
          </cell>
          <cell r="D22">
            <v>40543</v>
          </cell>
          <cell r="E22" t="str">
            <v>年末休暇</v>
          </cell>
          <cell r="F22" t="str">
            <v>年末</v>
          </cell>
        </row>
        <row r="23">
          <cell r="C23">
            <v>40544</v>
          </cell>
          <cell r="D23">
            <v>40544</v>
          </cell>
          <cell r="E23" t="str">
            <v>元日</v>
          </cell>
          <cell r="F23" t="str">
            <v>元日</v>
          </cell>
        </row>
        <row r="24">
          <cell r="C24">
            <v>40545</v>
          </cell>
          <cell r="D24">
            <v>40545</v>
          </cell>
          <cell r="E24" t="str">
            <v>年始休暇</v>
          </cell>
          <cell r="F24" t="str">
            <v>年始</v>
          </cell>
        </row>
        <row r="25">
          <cell r="C25">
            <v>40546</v>
          </cell>
          <cell r="D25">
            <v>40546</v>
          </cell>
          <cell r="E25" t="str">
            <v>年始休暇</v>
          </cell>
          <cell r="F25" t="str">
            <v>年始</v>
          </cell>
        </row>
        <row r="26">
          <cell r="C26">
            <v>40553</v>
          </cell>
          <cell r="D26">
            <v>40553</v>
          </cell>
          <cell r="E26" t="str">
            <v>成人の日</v>
          </cell>
          <cell r="F26" t="str">
            <v>成人</v>
          </cell>
        </row>
        <row r="27">
          <cell r="C27">
            <v>40585</v>
          </cell>
          <cell r="D27">
            <v>40585</v>
          </cell>
          <cell r="E27" t="str">
            <v>建国記念の日</v>
          </cell>
          <cell r="F27" t="str">
            <v>建国</v>
          </cell>
        </row>
        <row r="28">
          <cell r="C28">
            <v>40623</v>
          </cell>
          <cell r="D28">
            <v>40623</v>
          </cell>
          <cell r="E28" t="str">
            <v>春分の日</v>
          </cell>
          <cell r="F28" t="str">
            <v>春分</v>
          </cell>
        </row>
        <row r="29">
          <cell r="C29">
            <v>40662</v>
          </cell>
          <cell r="D29">
            <v>40662</v>
          </cell>
          <cell r="E29" t="str">
            <v>昭和の日</v>
          </cell>
          <cell r="F29" t="str">
            <v>昭和</v>
          </cell>
        </row>
        <row r="30">
          <cell r="C30">
            <v>40666</v>
          </cell>
          <cell r="D30">
            <v>40666</v>
          </cell>
          <cell r="E30" t="str">
            <v>憲法記念日</v>
          </cell>
          <cell r="F30" t="str">
            <v>憲法</v>
          </cell>
        </row>
        <row r="31">
          <cell r="C31">
            <v>40667</v>
          </cell>
          <cell r="D31">
            <v>40667</v>
          </cell>
          <cell r="E31" t="str">
            <v>みどりの日</v>
          </cell>
          <cell r="F31" t="str">
            <v>みどり</v>
          </cell>
        </row>
        <row r="32">
          <cell r="C32">
            <v>40668</v>
          </cell>
          <cell r="D32">
            <v>40668</v>
          </cell>
          <cell r="E32" t="str">
            <v>こどもの日</v>
          </cell>
          <cell r="F32" t="str">
            <v>こども</v>
          </cell>
        </row>
        <row r="33">
          <cell r="C33">
            <v>40742</v>
          </cell>
          <cell r="D33">
            <v>40742</v>
          </cell>
          <cell r="E33" t="str">
            <v>海の日</v>
          </cell>
          <cell r="F33" t="str">
            <v>海</v>
          </cell>
        </row>
        <row r="34">
          <cell r="C34">
            <v>40805</v>
          </cell>
          <cell r="D34">
            <v>40805</v>
          </cell>
          <cell r="E34" t="str">
            <v>敬老の日</v>
          </cell>
          <cell r="F34" t="str">
            <v>敬老</v>
          </cell>
        </row>
        <row r="35">
          <cell r="C35">
            <v>40809</v>
          </cell>
          <cell r="D35">
            <v>40809</v>
          </cell>
          <cell r="E35" t="str">
            <v>秋分の日</v>
          </cell>
          <cell r="F35" t="str">
            <v>秋分</v>
          </cell>
        </row>
        <row r="36">
          <cell r="C36">
            <v>40826</v>
          </cell>
          <cell r="D36">
            <v>40826</v>
          </cell>
          <cell r="E36" t="str">
            <v>体育の日</v>
          </cell>
          <cell r="F36" t="str">
            <v>体育</v>
          </cell>
        </row>
        <row r="37">
          <cell r="C37">
            <v>40850</v>
          </cell>
          <cell r="D37">
            <v>40850</v>
          </cell>
          <cell r="E37" t="str">
            <v>文化の日</v>
          </cell>
          <cell r="F37" t="str">
            <v>文化</v>
          </cell>
        </row>
        <row r="38">
          <cell r="C38">
            <v>40870</v>
          </cell>
          <cell r="D38">
            <v>40870</v>
          </cell>
          <cell r="E38" t="str">
            <v>勤労感謝の日</v>
          </cell>
          <cell r="F38" t="str">
            <v>勤労</v>
          </cell>
        </row>
        <row r="39">
          <cell r="C39">
            <v>40900</v>
          </cell>
          <cell r="D39">
            <v>40900</v>
          </cell>
          <cell r="E39" t="str">
            <v>天皇誕生日</v>
          </cell>
          <cell r="F39" t="str">
            <v>天皇</v>
          </cell>
        </row>
        <row r="40">
          <cell r="C40">
            <v>40908</v>
          </cell>
          <cell r="D40">
            <v>40908</v>
          </cell>
          <cell r="E40" t="str">
            <v>年末休暇</v>
          </cell>
          <cell r="F40" t="str">
            <v>年末</v>
          </cell>
        </row>
        <row r="41">
          <cell r="C41">
            <v>40909</v>
          </cell>
          <cell r="D41">
            <v>40909</v>
          </cell>
          <cell r="E41" t="str">
            <v>元日</v>
          </cell>
          <cell r="F41" t="str">
            <v>元日</v>
          </cell>
        </row>
        <row r="42">
          <cell r="C42">
            <v>40910</v>
          </cell>
          <cell r="D42">
            <v>40910</v>
          </cell>
          <cell r="E42" t="str">
            <v>年始休暇</v>
          </cell>
          <cell r="F42" t="str">
            <v>年始</v>
          </cell>
        </row>
        <row r="43">
          <cell r="C43">
            <v>40911</v>
          </cell>
          <cell r="D43">
            <v>40911</v>
          </cell>
          <cell r="E43" t="str">
            <v>年始休暇</v>
          </cell>
          <cell r="F43" t="str">
            <v>年始</v>
          </cell>
        </row>
        <row r="44">
          <cell r="C44">
            <v>40910</v>
          </cell>
          <cell r="D44">
            <v>40910</v>
          </cell>
          <cell r="E44" t="str">
            <v>振替休日</v>
          </cell>
          <cell r="F44" t="str">
            <v>振替</v>
          </cell>
        </row>
        <row r="45">
          <cell r="C45">
            <v>40917</v>
          </cell>
          <cell r="D45">
            <v>40917</v>
          </cell>
          <cell r="E45" t="str">
            <v>成人の日</v>
          </cell>
          <cell r="F45" t="str">
            <v>成人</v>
          </cell>
        </row>
        <row r="46">
          <cell r="C46">
            <v>40950</v>
          </cell>
          <cell r="D46">
            <v>40950</v>
          </cell>
          <cell r="E46" t="str">
            <v>建国記念の日</v>
          </cell>
          <cell r="F46" t="str">
            <v>建国</v>
          </cell>
        </row>
        <row r="47">
          <cell r="C47">
            <v>40988</v>
          </cell>
          <cell r="D47">
            <v>40988</v>
          </cell>
          <cell r="E47" t="str">
            <v>春分の日</v>
          </cell>
          <cell r="F47" t="str">
            <v>春分</v>
          </cell>
        </row>
        <row r="48">
          <cell r="C48">
            <v>41028</v>
          </cell>
          <cell r="D48">
            <v>41028</v>
          </cell>
          <cell r="E48" t="str">
            <v>昭和の日</v>
          </cell>
          <cell r="F48" t="str">
            <v>昭和</v>
          </cell>
        </row>
        <row r="49">
          <cell r="C49">
            <v>41029</v>
          </cell>
          <cell r="D49">
            <v>41029</v>
          </cell>
          <cell r="E49" t="str">
            <v>振替休日</v>
          </cell>
          <cell r="F49" t="str">
            <v>振替</v>
          </cell>
        </row>
        <row r="50">
          <cell r="C50">
            <v>41032</v>
          </cell>
          <cell r="D50">
            <v>41032</v>
          </cell>
          <cell r="E50" t="str">
            <v>憲法記念日</v>
          </cell>
          <cell r="F50" t="str">
            <v>憲法</v>
          </cell>
        </row>
        <row r="51">
          <cell r="C51">
            <v>41033</v>
          </cell>
          <cell r="D51">
            <v>41033</v>
          </cell>
          <cell r="E51" t="str">
            <v>みどりの日</v>
          </cell>
          <cell r="F51" t="str">
            <v>みどり</v>
          </cell>
        </row>
        <row r="52">
          <cell r="C52">
            <v>41034</v>
          </cell>
          <cell r="D52">
            <v>41034</v>
          </cell>
          <cell r="E52" t="str">
            <v>こどもの日</v>
          </cell>
          <cell r="F52" t="str">
            <v>こども</v>
          </cell>
        </row>
        <row r="53">
          <cell r="C53">
            <v>41106</v>
          </cell>
          <cell r="D53">
            <v>41106</v>
          </cell>
          <cell r="E53" t="str">
            <v>海の日</v>
          </cell>
          <cell r="F53" t="str">
            <v>海</v>
          </cell>
        </row>
        <row r="54">
          <cell r="C54">
            <v>41169</v>
          </cell>
          <cell r="D54">
            <v>41169</v>
          </cell>
          <cell r="E54" t="str">
            <v>敬老の日</v>
          </cell>
          <cell r="F54" t="str">
            <v>敬老</v>
          </cell>
        </row>
        <row r="55">
          <cell r="C55">
            <v>41174</v>
          </cell>
          <cell r="D55">
            <v>41174</v>
          </cell>
          <cell r="E55" t="str">
            <v>秋分の日</v>
          </cell>
          <cell r="F55" t="str">
            <v>秋分</v>
          </cell>
        </row>
        <row r="56">
          <cell r="C56">
            <v>41190</v>
          </cell>
          <cell r="D56">
            <v>41190</v>
          </cell>
          <cell r="E56" t="str">
            <v>体育の日</v>
          </cell>
          <cell r="F56" t="str">
            <v>体育</v>
          </cell>
        </row>
        <row r="57">
          <cell r="C57">
            <v>41216</v>
          </cell>
          <cell r="D57">
            <v>41216</v>
          </cell>
          <cell r="E57" t="str">
            <v>文化の日</v>
          </cell>
          <cell r="F57" t="str">
            <v>文化</v>
          </cell>
        </row>
        <row r="58">
          <cell r="C58">
            <v>41236</v>
          </cell>
          <cell r="D58">
            <v>41236</v>
          </cell>
          <cell r="E58" t="str">
            <v>勤労感謝の日</v>
          </cell>
          <cell r="F58" t="str">
            <v>勤労</v>
          </cell>
        </row>
        <row r="59">
          <cell r="C59">
            <v>41266</v>
          </cell>
          <cell r="D59">
            <v>41266</v>
          </cell>
          <cell r="E59" t="str">
            <v>天皇誕生日</v>
          </cell>
          <cell r="F59" t="str">
            <v>天皇</v>
          </cell>
        </row>
        <row r="60">
          <cell r="C60">
            <v>41267</v>
          </cell>
          <cell r="D60">
            <v>41267</v>
          </cell>
          <cell r="E60" t="str">
            <v>振替休日</v>
          </cell>
          <cell r="F60" t="str">
            <v>振替</v>
          </cell>
        </row>
        <row r="61">
          <cell r="C61">
            <v>41274</v>
          </cell>
          <cell r="D61">
            <v>41274</v>
          </cell>
          <cell r="E61" t="str">
            <v>年末休暇</v>
          </cell>
          <cell r="F61" t="str">
            <v>年末</v>
          </cell>
        </row>
        <row r="62">
          <cell r="C62">
            <v>41275</v>
          </cell>
          <cell r="D62">
            <v>41275</v>
          </cell>
          <cell r="E62" t="str">
            <v>元日</v>
          </cell>
          <cell r="F62" t="str">
            <v>元日</v>
          </cell>
        </row>
        <row r="63">
          <cell r="C63">
            <v>41276</v>
          </cell>
          <cell r="D63">
            <v>41276</v>
          </cell>
          <cell r="E63" t="str">
            <v>年始休暇</v>
          </cell>
          <cell r="F63" t="str">
            <v>年始</v>
          </cell>
        </row>
        <row r="64">
          <cell r="C64">
            <v>41277</v>
          </cell>
          <cell r="D64">
            <v>41277</v>
          </cell>
          <cell r="E64" t="str">
            <v>年始休暇</v>
          </cell>
          <cell r="F64" t="str">
            <v>年始</v>
          </cell>
        </row>
        <row r="65">
          <cell r="C65">
            <v>41288</v>
          </cell>
          <cell r="D65">
            <v>41288</v>
          </cell>
          <cell r="E65" t="str">
            <v>成人の日</v>
          </cell>
          <cell r="F65" t="str">
            <v>成人</v>
          </cell>
        </row>
        <row r="66">
          <cell r="C66">
            <v>41316</v>
          </cell>
          <cell r="D66">
            <v>41316</v>
          </cell>
          <cell r="E66" t="str">
            <v>建国記念の日</v>
          </cell>
          <cell r="F66" t="str">
            <v>建国</v>
          </cell>
        </row>
        <row r="67">
          <cell r="C67">
            <v>41353</v>
          </cell>
          <cell r="D67">
            <v>41353</v>
          </cell>
          <cell r="E67" t="str">
            <v>春分の日</v>
          </cell>
          <cell r="F67" t="str">
            <v>春分</v>
          </cell>
        </row>
        <row r="68">
          <cell r="C68">
            <v>41393</v>
          </cell>
          <cell r="D68">
            <v>41393</v>
          </cell>
          <cell r="E68" t="str">
            <v>昭和の日</v>
          </cell>
          <cell r="F68" t="str">
            <v>昭和</v>
          </cell>
        </row>
        <row r="69">
          <cell r="C69">
            <v>41397</v>
          </cell>
          <cell r="D69">
            <v>41397</v>
          </cell>
          <cell r="E69" t="str">
            <v>憲法記念日</v>
          </cell>
          <cell r="F69" t="str">
            <v>憲法</v>
          </cell>
        </row>
        <row r="70">
          <cell r="C70">
            <v>41398</v>
          </cell>
          <cell r="D70">
            <v>41398</v>
          </cell>
          <cell r="E70" t="str">
            <v>みどりの日</v>
          </cell>
          <cell r="F70" t="str">
            <v>みどり</v>
          </cell>
        </row>
        <row r="71">
          <cell r="C71">
            <v>41399</v>
          </cell>
          <cell r="D71">
            <v>41399</v>
          </cell>
          <cell r="E71" t="str">
            <v>こどもの日</v>
          </cell>
          <cell r="F71" t="str">
            <v>こども</v>
          </cell>
        </row>
        <row r="72">
          <cell r="C72">
            <v>41400</v>
          </cell>
          <cell r="D72">
            <v>41400</v>
          </cell>
          <cell r="E72" t="str">
            <v>振替休日</v>
          </cell>
          <cell r="F72" t="str">
            <v>振替</v>
          </cell>
        </row>
        <row r="73">
          <cell r="C73">
            <v>41470</v>
          </cell>
          <cell r="D73">
            <v>41470</v>
          </cell>
          <cell r="E73" t="str">
            <v>海の日</v>
          </cell>
          <cell r="F73" t="str">
            <v>海</v>
          </cell>
        </row>
        <row r="74">
          <cell r="C74">
            <v>41533</v>
          </cell>
          <cell r="D74">
            <v>41533</v>
          </cell>
          <cell r="E74" t="str">
            <v>敬老の日</v>
          </cell>
          <cell r="F74" t="str">
            <v>敬老</v>
          </cell>
        </row>
        <row r="75">
          <cell r="C75">
            <v>41540</v>
          </cell>
          <cell r="D75">
            <v>41540</v>
          </cell>
          <cell r="E75" t="str">
            <v>秋分の日</v>
          </cell>
          <cell r="F75" t="str">
            <v>秋分</v>
          </cell>
        </row>
        <row r="76">
          <cell r="C76">
            <v>41561</v>
          </cell>
          <cell r="D76">
            <v>41561</v>
          </cell>
          <cell r="E76" t="str">
            <v>体育の日</v>
          </cell>
          <cell r="F76" t="str">
            <v>体育</v>
          </cell>
        </row>
        <row r="77">
          <cell r="C77">
            <v>41581</v>
          </cell>
          <cell r="D77">
            <v>41581</v>
          </cell>
          <cell r="E77" t="str">
            <v>文化の日</v>
          </cell>
          <cell r="F77" t="str">
            <v>文化</v>
          </cell>
        </row>
        <row r="78">
          <cell r="C78">
            <v>41582</v>
          </cell>
          <cell r="D78">
            <v>41582</v>
          </cell>
          <cell r="E78" t="str">
            <v>振替休日</v>
          </cell>
          <cell r="F78" t="str">
            <v>振替</v>
          </cell>
        </row>
        <row r="79">
          <cell r="C79">
            <v>41601</v>
          </cell>
          <cell r="D79">
            <v>41601</v>
          </cell>
          <cell r="E79" t="str">
            <v>勤労感謝の日</v>
          </cell>
          <cell r="F79" t="str">
            <v>勤労</v>
          </cell>
        </row>
        <row r="80">
          <cell r="C80">
            <v>41631</v>
          </cell>
          <cell r="D80">
            <v>41631</v>
          </cell>
          <cell r="E80" t="str">
            <v>天皇誕生日</v>
          </cell>
          <cell r="F80" t="str">
            <v>天皇</v>
          </cell>
        </row>
        <row r="81">
          <cell r="C81">
            <v>41639</v>
          </cell>
          <cell r="D81">
            <v>41639</v>
          </cell>
          <cell r="E81" t="str">
            <v>年末休暇</v>
          </cell>
          <cell r="F81" t="str">
            <v>年末</v>
          </cell>
        </row>
        <row r="82">
          <cell r="C82">
            <v>41640</v>
          </cell>
          <cell r="D82">
            <v>41640</v>
          </cell>
          <cell r="E82" t="str">
            <v>元日</v>
          </cell>
          <cell r="F82" t="str">
            <v>元日</v>
          </cell>
        </row>
        <row r="83">
          <cell r="C83">
            <v>41641</v>
          </cell>
          <cell r="D83">
            <v>41641</v>
          </cell>
          <cell r="E83" t="str">
            <v>年始休暇</v>
          </cell>
          <cell r="F83" t="str">
            <v>年始</v>
          </cell>
        </row>
        <row r="84">
          <cell r="C84">
            <v>41642</v>
          </cell>
          <cell r="D84">
            <v>41642</v>
          </cell>
          <cell r="E84" t="str">
            <v>年始休暇</v>
          </cell>
          <cell r="F84" t="str">
            <v>年始</v>
          </cell>
        </row>
        <row r="85">
          <cell r="C85">
            <v>41652</v>
          </cell>
          <cell r="D85">
            <v>41652</v>
          </cell>
          <cell r="E85" t="str">
            <v>成人の日</v>
          </cell>
          <cell r="F85" t="str">
            <v>成人</v>
          </cell>
        </row>
        <row r="86">
          <cell r="C86">
            <v>41681</v>
          </cell>
          <cell r="D86">
            <v>41681</v>
          </cell>
          <cell r="E86" t="str">
            <v>建国記念の日</v>
          </cell>
          <cell r="F86" t="str">
            <v>建国</v>
          </cell>
        </row>
        <row r="87">
          <cell r="C87">
            <v>41719</v>
          </cell>
          <cell r="D87">
            <v>41719</v>
          </cell>
          <cell r="E87" t="str">
            <v>春分の日</v>
          </cell>
          <cell r="F87" t="str">
            <v>春分</v>
          </cell>
        </row>
        <row r="88">
          <cell r="C88">
            <v>41758</v>
          </cell>
          <cell r="D88">
            <v>41758</v>
          </cell>
          <cell r="E88" t="str">
            <v>昭和の日</v>
          </cell>
          <cell r="F88" t="str">
            <v>昭和</v>
          </cell>
        </row>
        <row r="89">
          <cell r="C89">
            <v>41762</v>
          </cell>
          <cell r="D89">
            <v>41762</v>
          </cell>
          <cell r="E89" t="str">
            <v>憲法記念日</v>
          </cell>
          <cell r="F89" t="str">
            <v>憲法</v>
          </cell>
        </row>
        <row r="90">
          <cell r="C90">
            <v>41763</v>
          </cell>
          <cell r="D90">
            <v>41763</v>
          </cell>
          <cell r="E90" t="str">
            <v>みどりの日</v>
          </cell>
          <cell r="F90" t="str">
            <v>みどり</v>
          </cell>
        </row>
        <row r="91">
          <cell r="C91">
            <v>41764</v>
          </cell>
          <cell r="D91">
            <v>41764</v>
          </cell>
          <cell r="E91" t="str">
            <v>こどもの日</v>
          </cell>
          <cell r="F91" t="str">
            <v>こども</v>
          </cell>
        </row>
        <row r="92">
          <cell r="C92">
            <v>41765</v>
          </cell>
          <cell r="D92">
            <v>41765</v>
          </cell>
          <cell r="E92" t="str">
            <v>振替休日</v>
          </cell>
          <cell r="F92" t="str">
            <v>振替</v>
          </cell>
        </row>
        <row r="93">
          <cell r="C93">
            <v>41841</v>
          </cell>
          <cell r="D93">
            <v>41841</v>
          </cell>
          <cell r="E93" t="str">
            <v>海の日</v>
          </cell>
          <cell r="F93" t="str">
            <v>海</v>
          </cell>
        </row>
        <row r="94">
          <cell r="C94">
            <v>41897</v>
          </cell>
          <cell r="D94">
            <v>41897</v>
          </cell>
          <cell r="E94" t="str">
            <v>敬老の日</v>
          </cell>
          <cell r="F94" t="str">
            <v>敬老</v>
          </cell>
        </row>
        <row r="95">
          <cell r="C95">
            <v>41905</v>
          </cell>
          <cell r="D95">
            <v>41905</v>
          </cell>
          <cell r="E95" t="str">
            <v>秋分の日</v>
          </cell>
          <cell r="F95" t="str">
            <v>秋分</v>
          </cell>
        </row>
        <row r="96">
          <cell r="C96">
            <v>41925</v>
          </cell>
          <cell r="D96">
            <v>41925</v>
          </cell>
          <cell r="E96" t="str">
            <v>体育の日</v>
          </cell>
          <cell r="F96" t="str">
            <v>体育</v>
          </cell>
        </row>
        <row r="97">
          <cell r="C97">
            <v>41946</v>
          </cell>
          <cell r="D97">
            <v>41946</v>
          </cell>
          <cell r="E97" t="str">
            <v>文化の日</v>
          </cell>
          <cell r="F97" t="str">
            <v>文化</v>
          </cell>
        </row>
        <row r="98">
          <cell r="C98">
            <v>41966</v>
          </cell>
          <cell r="D98">
            <v>41966</v>
          </cell>
          <cell r="E98" t="str">
            <v>勤労感謝の日</v>
          </cell>
          <cell r="F98" t="str">
            <v>勤労</v>
          </cell>
        </row>
        <row r="99">
          <cell r="C99">
            <v>41967</v>
          </cell>
          <cell r="D99">
            <v>41967</v>
          </cell>
          <cell r="E99" t="str">
            <v>振替休日</v>
          </cell>
          <cell r="F99" t="str">
            <v>振替</v>
          </cell>
        </row>
        <row r="100">
          <cell r="C100">
            <v>41996</v>
          </cell>
          <cell r="D100">
            <v>41996</v>
          </cell>
          <cell r="E100" t="str">
            <v>天皇誕生日</v>
          </cell>
          <cell r="F100" t="str">
            <v>天皇</v>
          </cell>
        </row>
        <row r="101">
          <cell r="C101">
            <v>42004</v>
          </cell>
          <cell r="D101">
            <v>42004</v>
          </cell>
          <cell r="E101" t="str">
            <v>年末休暇</v>
          </cell>
          <cell r="F101" t="str">
            <v>年末</v>
          </cell>
        </row>
        <row r="102">
          <cell r="C102">
            <v>42005</v>
          </cell>
          <cell r="D102">
            <v>42005</v>
          </cell>
          <cell r="E102" t="str">
            <v>元日</v>
          </cell>
          <cell r="F102" t="str">
            <v>元日</v>
          </cell>
        </row>
        <row r="103">
          <cell r="C103">
            <v>42006</v>
          </cell>
          <cell r="D103">
            <v>42006</v>
          </cell>
          <cell r="E103" t="str">
            <v>年始休暇</v>
          </cell>
          <cell r="F103" t="str">
            <v>年始</v>
          </cell>
        </row>
        <row r="104">
          <cell r="C104">
            <v>42007</v>
          </cell>
          <cell r="D104">
            <v>42007</v>
          </cell>
          <cell r="E104" t="str">
            <v>年始休暇</v>
          </cell>
          <cell r="F104" t="str">
            <v>年始</v>
          </cell>
        </row>
        <row r="105">
          <cell r="C105">
            <v>42016</v>
          </cell>
          <cell r="D105">
            <v>42016</v>
          </cell>
          <cell r="E105" t="str">
            <v>成人の日</v>
          </cell>
          <cell r="F105" t="str">
            <v>成人</v>
          </cell>
        </row>
        <row r="106">
          <cell r="C106">
            <v>42046</v>
          </cell>
          <cell r="D106">
            <v>42046</v>
          </cell>
          <cell r="E106" t="str">
            <v>建国記念の日</v>
          </cell>
          <cell r="F106" t="str">
            <v>建国</v>
          </cell>
        </row>
        <row r="107">
          <cell r="C107">
            <v>42084</v>
          </cell>
          <cell r="D107">
            <v>42084</v>
          </cell>
          <cell r="E107" t="str">
            <v>春分の日</v>
          </cell>
          <cell r="F107" t="str">
            <v>春分</v>
          </cell>
        </row>
        <row r="108">
          <cell r="C108">
            <v>42123</v>
          </cell>
          <cell r="D108">
            <v>42123</v>
          </cell>
          <cell r="E108" t="str">
            <v>昭和の日</v>
          </cell>
          <cell r="F108" t="str">
            <v>昭和</v>
          </cell>
        </row>
        <row r="109">
          <cell r="C109">
            <v>42127</v>
          </cell>
          <cell r="D109">
            <v>42127</v>
          </cell>
          <cell r="E109" t="str">
            <v>憲法記念日</v>
          </cell>
          <cell r="F109" t="str">
            <v>憲法</v>
          </cell>
        </row>
        <row r="110">
          <cell r="C110">
            <v>42128</v>
          </cell>
          <cell r="D110">
            <v>42128</v>
          </cell>
          <cell r="E110" t="str">
            <v>みどりの日</v>
          </cell>
          <cell r="F110" t="str">
            <v>みどり</v>
          </cell>
        </row>
        <row r="111">
          <cell r="C111">
            <v>42129</v>
          </cell>
          <cell r="D111">
            <v>42129</v>
          </cell>
          <cell r="E111" t="str">
            <v>こどもの日</v>
          </cell>
          <cell r="F111" t="str">
            <v>こども</v>
          </cell>
        </row>
        <row r="112">
          <cell r="C112">
            <v>42130</v>
          </cell>
          <cell r="D112">
            <v>42130</v>
          </cell>
          <cell r="E112" t="str">
            <v>振替休日</v>
          </cell>
          <cell r="F112" t="str">
            <v>振替</v>
          </cell>
        </row>
        <row r="113">
          <cell r="C113">
            <v>42205</v>
          </cell>
          <cell r="D113">
            <v>42205</v>
          </cell>
          <cell r="E113" t="str">
            <v>海の日</v>
          </cell>
          <cell r="F113" t="str">
            <v>海</v>
          </cell>
        </row>
        <row r="114">
          <cell r="C114">
            <v>42268</v>
          </cell>
          <cell r="D114">
            <v>42268</v>
          </cell>
          <cell r="E114" t="str">
            <v>敬老の日</v>
          </cell>
          <cell r="F114" t="str">
            <v>敬老</v>
          </cell>
        </row>
        <row r="115">
          <cell r="C115">
            <v>42269</v>
          </cell>
          <cell r="D115">
            <v>42269</v>
          </cell>
          <cell r="E115" t="str">
            <v>国民の休日</v>
          </cell>
          <cell r="F115" t="str">
            <v>国民</v>
          </cell>
        </row>
        <row r="116">
          <cell r="C116">
            <v>42270</v>
          </cell>
          <cell r="D116">
            <v>42270</v>
          </cell>
          <cell r="E116" t="str">
            <v>秋分の日</v>
          </cell>
          <cell r="F116" t="str">
            <v>秋分</v>
          </cell>
        </row>
        <row r="117">
          <cell r="C117">
            <v>42289</v>
          </cell>
          <cell r="D117">
            <v>42289</v>
          </cell>
          <cell r="E117" t="str">
            <v>体育の日</v>
          </cell>
          <cell r="F117" t="str">
            <v>体育</v>
          </cell>
        </row>
        <row r="118">
          <cell r="C118">
            <v>42311</v>
          </cell>
          <cell r="D118">
            <v>42311</v>
          </cell>
          <cell r="E118" t="str">
            <v>文化の日</v>
          </cell>
          <cell r="F118" t="str">
            <v>文化</v>
          </cell>
        </row>
        <row r="119">
          <cell r="C119">
            <v>42331</v>
          </cell>
          <cell r="D119">
            <v>42331</v>
          </cell>
          <cell r="E119" t="str">
            <v>勤労感謝の日</v>
          </cell>
          <cell r="F119" t="str">
            <v>勤労</v>
          </cell>
        </row>
        <row r="120">
          <cell r="C120">
            <v>42361</v>
          </cell>
          <cell r="D120">
            <v>42361</v>
          </cell>
          <cell r="E120" t="str">
            <v>天皇誕生日</v>
          </cell>
          <cell r="F120" t="str">
            <v>天皇</v>
          </cell>
        </row>
        <row r="121">
          <cell r="C121">
            <v>42369</v>
          </cell>
          <cell r="D121">
            <v>42369</v>
          </cell>
          <cell r="E121" t="str">
            <v>年末休暇</v>
          </cell>
          <cell r="F121" t="str">
            <v>年末</v>
          </cell>
        </row>
        <row r="122">
          <cell r="C122">
            <v>42370</v>
          </cell>
          <cell r="D122">
            <v>42370</v>
          </cell>
          <cell r="E122" t="str">
            <v>元日</v>
          </cell>
          <cell r="F122" t="str">
            <v>元日</v>
          </cell>
        </row>
        <row r="123">
          <cell r="C123">
            <v>42371</v>
          </cell>
          <cell r="D123">
            <v>42371</v>
          </cell>
          <cell r="E123" t="str">
            <v>年始休暇</v>
          </cell>
          <cell r="F123" t="str">
            <v>年始</v>
          </cell>
        </row>
        <row r="124">
          <cell r="C124">
            <v>42372</v>
          </cell>
          <cell r="D124">
            <v>42372</v>
          </cell>
          <cell r="E124" t="str">
            <v>年始休暇</v>
          </cell>
          <cell r="F124" t="str">
            <v>年始</v>
          </cell>
        </row>
        <row r="125">
          <cell r="C125">
            <v>42380</v>
          </cell>
          <cell r="D125">
            <v>42380</v>
          </cell>
          <cell r="E125" t="str">
            <v>成人の日</v>
          </cell>
          <cell r="F125" t="str">
            <v>成人</v>
          </cell>
        </row>
        <row r="126">
          <cell r="C126">
            <v>42411</v>
          </cell>
          <cell r="D126">
            <v>42411</v>
          </cell>
          <cell r="E126" t="str">
            <v>建国記念の日</v>
          </cell>
          <cell r="F126" t="str">
            <v>建国</v>
          </cell>
        </row>
        <row r="127">
          <cell r="C127">
            <v>42449</v>
          </cell>
          <cell r="D127">
            <v>42449</v>
          </cell>
          <cell r="E127" t="str">
            <v>春分の日</v>
          </cell>
          <cell r="F127" t="str">
            <v>春分</v>
          </cell>
        </row>
        <row r="128">
          <cell r="C128">
            <v>42450</v>
          </cell>
          <cell r="D128">
            <v>42450</v>
          </cell>
          <cell r="E128" t="str">
            <v>振替休日</v>
          </cell>
          <cell r="F128" t="str">
            <v>振替</v>
          </cell>
        </row>
        <row r="129">
          <cell r="C129">
            <v>42489</v>
          </cell>
          <cell r="D129">
            <v>42489</v>
          </cell>
          <cell r="E129" t="str">
            <v>昭和の日</v>
          </cell>
          <cell r="F129" t="str">
            <v>昭和</v>
          </cell>
        </row>
        <row r="130">
          <cell r="C130">
            <v>42493</v>
          </cell>
          <cell r="D130">
            <v>42493</v>
          </cell>
          <cell r="E130" t="str">
            <v>憲法記念日</v>
          </cell>
          <cell r="F130" t="str">
            <v>憲法</v>
          </cell>
        </row>
        <row r="131">
          <cell r="C131">
            <v>42494</v>
          </cell>
          <cell r="D131">
            <v>42494</v>
          </cell>
          <cell r="E131" t="str">
            <v>みどりの日</v>
          </cell>
          <cell r="F131" t="str">
            <v>みどり</v>
          </cell>
        </row>
        <row r="132">
          <cell r="C132">
            <v>42495</v>
          </cell>
          <cell r="D132">
            <v>42495</v>
          </cell>
          <cell r="E132" t="str">
            <v>こどもの日</v>
          </cell>
          <cell r="F132" t="str">
            <v>こども</v>
          </cell>
        </row>
        <row r="133">
          <cell r="C133">
            <v>42569</v>
          </cell>
          <cell r="D133">
            <v>42569</v>
          </cell>
          <cell r="E133" t="str">
            <v>海の日</v>
          </cell>
          <cell r="F133" t="str">
            <v>海</v>
          </cell>
        </row>
        <row r="134">
          <cell r="C134">
            <v>42632</v>
          </cell>
          <cell r="D134">
            <v>42632</v>
          </cell>
          <cell r="E134" t="str">
            <v>敬老の日</v>
          </cell>
          <cell r="F134" t="str">
            <v>敬老</v>
          </cell>
        </row>
        <row r="135">
          <cell r="C135">
            <v>42635</v>
          </cell>
          <cell r="D135">
            <v>42635</v>
          </cell>
          <cell r="E135" t="str">
            <v>秋分の日</v>
          </cell>
          <cell r="F135" t="str">
            <v>秋分</v>
          </cell>
        </row>
        <row r="136">
          <cell r="C136">
            <v>42653</v>
          </cell>
          <cell r="D136">
            <v>42653</v>
          </cell>
          <cell r="E136" t="str">
            <v>体育の日</v>
          </cell>
          <cell r="F136" t="str">
            <v>体育</v>
          </cell>
        </row>
        <row r="137">
          <cell r="C137">
            <v>42677</v>
          </cell>
          <cell r="D137">
            <v>42677</v>
          </cell>
          <cell r="E137" t="str">
            <v>文化の日</v>
          </cell>
          <cell r="F137" t="str">
            <v>文化</v>
          </cell>
        </row>
        <row r="138">
          <cell r="C138">
            <v>42697</v>
          </cell>
          <cell r="D138">
            <v>42697</v>
          </cell>
          <cell r="E138" t="str">
            <v>勤労感謝の日</v>
          </cell>
          <cell r="F138" t="str">
            <v>勤労</v>
          </cell>
        </row>
        <row r="139">
          <cell r="C139">
            <v>42727</v>
          </cell>
          <cell r="D139">
            <v>42727</v>
          </cell>
          <cell r="E139" t="str">
            <v>天皇誕生日</v>
          </cell>
          <cell r="F139" t="str">
            <v>天皇</v>
          </cell>
        </row>
        <row r="140">
          <cell r="C140">
            <v>42735</v>
          </cell>
          <cell r="D140">
            <v>42735</v>
          </cell>
          <cell r="E140" t="str">
            <v>年末休暇</v>
          </cell>
          <cell r="F140" t="str">
            <v>年末</v>
          </cell>
        </row>
        <row r="141">
          <cell r="C141">
            <v>42736</v>
          </cell>
          <cell r="D141">
            <v>42736</v>
          </cell>
          <cell r="E141" t="str">
            <v>元日</v>
          </cell>
          <cell r="F141" t="str">
            <v>元日</v>
          </cell>
        </row>
        <row r="142">
          <cell r="C142">
            <v>42737</v>
          </cell>
          <cell r="D142">
            <v>42737</v>
          </cell>
          <cell r="E142" t="str">
            <v>年始休暇</v>
          </cell>
          <cell r="F142" t="str">
            <v>年始</v>
          </cell>
        </row>
        <row r="143">
          <cell r="C143">
            <v>42738</v>
          </cell>
          <cell r="D143">
            <v>42738</v>
          </cell>
          <cell r="E143" t="str">
            <v>年始休暇</v>
          </cell>
          <cell r="F143" t="str">
            <v>年始</v>
          </cell>
        </row>
        <row r="144">
          <cell r="C144">
            <v>42744</v>
          </cell>
          <cell r="D144">
            <v>42744</v>
          </cell>
          <cell r="E144" t="str">
            <v>成人の日</v>
          </cell>
          <cell r="F144" t="str">
            <v>成人</v>
          </cell>
        </row>
        <row r="145">
          <cell r="C145">
            <v>42777</v>
          </cell>
          <cell r="D145">
            <v>42777</v>
          </cell>
          <cell r="E145" t="str">
            <v>建国記念の日</v>
          </cell>
          <cell r="F145" t="str">
            <v>建国</v>
          </cell>
        </row>
        <row r="146">
          <cell r="C146">
            <v>42814</v>
          </cell>
          <cell r="D146">
            <v>42814</v>
          </cell>
          <cell r="E146" t="str">
            <v>春分の日</v>
          </cell>
          <cell r="F146" t="str">
            <v>春分</v>
          </cell>
        </row>
        <row r="147">
          <cell r="C147">
            <v>42854</v>
          </cell>
          <cell r="D147">
            <v>42854</v>
          </cell>
          <cell r="E147" t="str">
            <v>昭和の日</v>
          </cell>
          <cell r="F147" t="str">
            <v>昭和</v>
          </cell>
        </row>
        <row r="148">
          <cell r="C148">
            <v>42858</v>
          </cell>
          <cell r="D148">
            <v>42858</v>
          </cell>
          <cell r="E148" t="str">
            <v>憲法記念日</v>
          </cell>
          <cell r="F148" t="str">
            <v>憲法</v>
          </cell>
        </row>
        <row r="149">
          <cell r="C149">
            <v>42859</v>
          </cell>
          <cell r="D149">
            <v>42859</v>
          </cell>
          <cell r="E149" t="str">
            <v>みどりの日</v>
          </cell>
          <cell r="F149" t="str">
            <v>みどり</v>
          </cell>
        </row>
        <row r="150">
          <cell r="C150">
            <v>42860</v>
          </cell>
          <cell r="D150">
            <v>42860</v>
          </cell>
          <cell r="E150" t="str">
            <v>こどもの日</v>
          </cell>
          <cell r="F150" t="str">
            <v>こども</v>
          </cell>
        </row>
        <row r="151">
          <cell r="C151">
            <v>42933</v>
          </cell>
          <cell r="D151">
            <v>42933</v>
          </cell>
          <cell r="E151" t="str">
            <v>海の日</v>
          </cell>
          <cell r="F151" t="str">
            <v>海</v>
          </cell>
        </row>
        <row r="152">
          <cell r="C152">
            <v>42996</v>
          </cell>
          <cell r="D152">
            <v>42996</v>
          </cell>
          <cell r="E152" t="str">
            <v>敬老の日</v>
          </cell>
          <cell r="F152" t="str">
            <v>敬老</v>
          </cell>
        </row>
        <row r="153">
          <cell r="C153">
            <v>43001</v>
          </cell>
          <cell r="D153">
            <v>43001</v>
          </cell>
          <cell r="E153" t="str">
            <v>秋分の日</v>
          </cell>
          <cell r="F153" t="str">
            <v>秋分</v>
          </cell>
        </row>
        <row r="154">
          <cell r="C154">
            <v>43017</v>
          </cell>
          <cell r="D154">
            <v>43017</v>
          </cell>
          <cell r="E154" t="str">
            <v>体育の日</v>
          </cell>
          <cell r="F154" t="str">
            <v>体育</v>
          </cell>
        </row>
        <row r="155">
          <cell r="C155">
            <v>43042</v>
          </cell>
          <cell r="D155">
            <v>43042</v>
          </cell>
          <cell r="E155" t="str">
            <v>文化の日</v>
          </cell>
          <cell r="F155" t="str">
            <v>文化</v>
          </cell>
        </row>
        <row r="156">
          <cell r="C156">
            <v>43062</v>
          </cell>
          <cell r="D156">
            <v>43062</v>
          </cell>
          <cell r="E156" t="str">
            <v>勤労感謝の日</v>
          </cell>
          <cell r="F156" t="str">
            <v>勤労</v>
          </cell>
        </row>
        <row r="157">
          <cell r="C157">
            <v>43092</v>
          </cell>
          <cell r="D157">
            <v>43092</v>
          </cell>
          <cell r="E157" t="str">
            <v>天皇誕生日</v>
          </cell>
          <cell r="F157" t="str">
            <v>天皇</v>
          </cell>
        </row>
        <row r="158">
          <cell r="C158">
            <v>43100</v>
          </cell>
          <cell r="D158">
            <v>43100</v>
          </cell>
          <cell r="E158" t="str">
            <v>年末休暇</v>
          </cell>
          <cell r="F158" t="str">
            <v>年末</v>
          </cell>
        </row>
        <row r="159">
          <cell r="C159">
            <v>43101</v>
          </cell>
          <cell r="D159">
            <v>43101</v>
          </cell>
          <cell r="E159" t="str">
            <v>元日</v>
          </cell>
          <cell r="F159" t="str">
            <v>元日</v>
          </cell>
        </row>
        <row r="160">
          <cell r="C160">
            <v>43102</v>
          </cell>
          <cell r="D160">
            <v>43102</v>
          </cell>
          <cell r="E160" t="str">
            <v>年始休暇</v>
          </cell>
          <cell r="F160" t="str">
            <v>年始</v>
          </cell>
        </row>
        <row r="161">
          <cell r="C161">
            <v>43103</v>
          </cell>
          <cell r="D161">
            <v>43103</v>
          </cell>
          <cell r="E161" t="str">
            <v>年始休暇</v>
          </cell>
          <cell r="F161" t="str">
            <v>年始</v>
          </cell>
        </row>
        <row r="162">
          <cell r="C162">
            <v>43108</v>
          </cell>
          <cell r="D162">
            <v>43108</v>
          </cell>
          <cell r="E162" t="str">
            <v>成人の日</v>
          </cell>
          <cell r="F162" t="str">
            <v>成人</v>
          </cell>
        </row>
        <row r="163">
          <cell r="C163">
            <v>43142</v>
          </cell>
          <cell r="D163">
            <v>43142</v>
          </cell>
          <cell r="E163" t="str">
            <v>建国記念の日</v>
          </cell>
          <cell r="F163" t="str">
            <v>建国</v>
          </cell>
        </row>
        <row r="164">
          <cell r="C164">
            <v>43143</v>
          </cell>
          <cell r="D164">
            <v>43143</v>
          </cell>
          <cell r="E164" t="str">
            <v>振替休日</v>
          </cell>
          <cell r="F164" t="str">
            <v>振替</v>
          </cell>
        </row>
        <row r="165">
          <cell r="C165">
            <v>43180</v>
          </cell>
          <cell r="D165">
            <v>43180</v>
          </cell>
          <cell r="E165" t="str">
            <v>春分の日</v>
          </cell>
          <cell r="F165" t="str">
            <v>春分</v>
          </cell>
        </row>
        <row r="166">
          <cell r="C166">
            <v>43219</v>
          </cell>
          <cell r="D166">
            <v>43219</v>
          </cell>
          <cell r="E166" t="str">
            <v>昭和の日</v>
          </cell>
          <cell r="F166" t="str">
            <v>昭和</v>
          </cell>
        </row>
        <row r="167">
          <cell r="C167">
            <v>43220</v>
          </cell>
          <cell r="D167">
            <v>43220</v>
          </cell>
          <cell r="E167" t="str">
            <v>振替休日</v>
          </cell>
          <cell r="F167" t="str">
            <v>振替</v>
          </cell>
        </row>
        <row r="168">
          <cell r="C168">
            <v>43223</v>
          </cell>
          <cell r="D168">
            <v>43223</v>
          </cell>
          <cell r="E168" t="str">
            <v>憲法記念日</v>
          </cell>
          <cell r="F168" t="str">
            <v>憲法</v>
          </cell>
        </row>
        <row r="169">
          <cell r="C169">
            <v>43224</v>
          </cell>
          <cell r="D169">
            <v>43224</v>
          </cell>
          <cell r="E169" t="str">
            <v>みどりの日</v>
          </cell>
          <cell r="F169" t="str">
            <v>みどり</v>
          </cell>
        </row>
        <row r="170">
          <cell r="C170">
            <v>43225</v>
          </cell>
          <cell r="D170">
            <v>43225</v>
          </cell>
          <cell r="E170" t="str">
            <v>こどもの日</v>
          </cell>
          <cell r="F170" t="str">
            <v>こども</v>
          </cell>
        </row>
        <row r="171">
          <cell r="C171">
            <v>43297</v>
          </cell>
          <cell r="D171">
            <v>43297</v>
          </cell>
          <cell r="E171" t="str">
            <v>海の日</v>
          </cell>
          <cell r="F171" t="str">
            <v>海</v>
          </cell>
        </row>
        <row r="172">
          <cell r="C172">
            <v>43360</v>
          </cell>
          <cell r="D172">
            <v>43360</v>
          </cell>
          <cell r="E172" t="str">
            <v>敬老の日</v>
          </cell>
          <cell r="F172" t="str">
            <v>敬老</v>
          </cell>
        </row>
        <row r="173">
          <cell r="C173">
            <v>43366</v>
          </cell>
          <cell r="D173">
            <v>43366</v>
          </cell>
          <cell r="E173" t="str">
            <v>秋分の日</v>
          </cell>
          <cell r="F173" t="str">
            <v>秋分</v>
          </cell>
        </row>
        <row r="174">
          <cell r="C174">
            <v>43367</v>
          </cell>
          <cell r="D174">
            <v>43367</v>
          </cell>
          <cell r="E174" t="str">
            <v>振替休日</v>
          </cell>
          <cell r="F174" t="str">
            <v>振替</v>
          </cell>
        </row>
        <row r="175">
          <cell r="C175">
            <v>43381</v>
          </cell>
          <cell r="D175">
            <v>43381</v>
          </cell>
          <cell r="E175" t="str">
            <v>体育の日</v>
          </cell>
          <cell r="F175" t="str">
            <v>体育</v>
          </cell>
        </row>
        <row r="176">
          <cell r="C176">
            <v>43407</v>
          </cell>
          <cell r="D176">
            <v>43407</v>
          </cell>
          <cell r="E176" t="str">
            <v>文化の日</v>
          </cell>
          <cell r="F176" t="str">
            <v>文化</v>
          </cell>
        </row>
        <row r="177">
          <cell r="C177">
            <v>43427</v>
          </cell>
          <cell r="D177">
            <v>43427</v>
          </cell>
          <cell r="E177" t="str">
            <v>勤労感謝の日</v>
          </cell>
          <cell r="F177" t="str">
            <v>勤労</v>
          </cell>
        </row>
        <row r="178">
          <cell r="C178">
            <v>43457</v>
          </cell>
          <cell r="D178">
            <v>43457</v>
          </cell>
          <cell r="E178" t="str">
            <v>天皇誕生日</v>
          </cell>
          <cell r="F178" t="str">
            <v>天皇</v>
          </cell>
        </row>
        <row r="179">
          <cell r="C179">
            <v>43458</v>
          </cell>
          <cell r="D179">
            <v>43458</v>
          </cell>
          <cell r="E179" t="str">
            <v>振替休日</v>
          </cell>
          <cell r="F179" t="str">
            <v>振替</v>
          </cell>
        </row>
        <row r="180">
          <cell r="C180">
            <v>43465</v>
          </cell>
          <cell r="D180">
            <v>43465</v>
          </cell>
          <cell r="E180" t="str">
            <v>年末休暇</v>
          </cell>
          <cell r="F180" t="str">
            <v>年末</v>
          </cell>
        </row>
        <row r="181">
          <cell r="C181">
            <v>43466</v>
          </cell>
          <cell r="D181">
            <v>43466</v>
          </cell>
          <cell r="E181" t="str">
            <v>元日</v>
          </cell>
          <cell r="F181" t="str">
            <v>元日</v>
          </cell>
        </row>
        <row r="182">
          <cell r="C182">
            <v>43467</v>
          </cell>
          <cell r="D182">
            <v>43467</v>
          </cell>
          <cell r="E182" t="str">
            <v>年始休暇</v>
          </cell>
          <cell r="F182" t="str">
            <v>年始</v>
          </cell>
        </row>
        <row r="183">
          <cell r="C183">
            <v>43468</v>
          </cell>
          <cell r="D183">
            <v>43468</v>
          </cell>
          <cell r="E183" t="str">
            <v>年始休暇</v>
          </cell>
          <cell r="F183" t="str">
            <v>年始</v>
          </cell>
        </row>
        <row r="184">
          <cell r="C184">
            <v>43479</v>
          </cell>
          <cell r="D184">
            <v>43479</v>
          </cell>
          <cell r="E184" t="str">
            <v>成人の日</v>
          </cell>
          <cell r="F184" t="str">
            <v>成人</v>
          </cell>
        </row>
        <row r="185">
          <cell r="C185">
            <v>43507</v>
          </cell>
          <cell r="D185">
            <v>43507</v>
          </cell>
          <cell r="E185" t="str">
            <v>建国記念の日</v>
          </cell>
          <cell r="F185" t="str">
            <v>建国</v>
          </cell>
        </row>
        <row r="186">
          <cell r="C186">
            <v>43545</v>
          </cell>
          <cell r="D186">
            <v>43545</v>
          </cell>
          <cell r="E186" t="str">
            <v>春分の日</v>
          </cell>
          <cell r="F186" t="str">
            <v>春分</v>
          </cell>
        </row>
        <row r="187">
          <cell r="C187">
            <v>43584</v>
          </cell>
          <cell r="D187">
            <v>43584</v>
          </cell>
          <cell r="E187" t="str">
            <v>昭和の日</v>
          </cell>
          <cell r="F187" t="str">
            <v>昭和</v>
          </cell>
        </row>
        <row r="188">
          <cell r="C188">
            <v>43588</v>
          </cell>
          <cell r="D188">
            <v>43588</v>
          </cell>
          <cell r="E188" t="str">
            <v>憲法記念日</v>
          </cell>
          <cell r="F188" t="str">
            <v>憲法</v>
          </cell>
        </row>
        <row r="189">
          <cell r="C189">
            <v>43589</v>
          </cell>
          <cell r="D189">
            <v>43589</v>
          </cell>
          <cell r="E189" t="str">
            <v>みどりの日</v>
          </cell>
          <cell r="F189" t="str">
            <v>みどり</v>
          </cell>
        </row>
        <row r="190">
          <cell r="C190">
            <v>43590</v>
          </cell>
          <cell r="D190">
            <v>43590</v>
          </cell>
          <cell r="E190" t="str">
            <v>こどもの日</v>
          </cell>
          <cell r="F190" t="str">
            <v>こども</v>
          </cell>
        </row>
        <row r="191">
          <cell r="C191">
            <v>43591</v>
          </cell>
          <cell r="D191">
            <v>43591</v>
          </cell>
          <cell r="E191" t="str">
            <v>振替休日</v>
          </cell>
          <cell r="F191" t="str">
            <v>振替</v>
          </cell>
        </row>
        <row r="192">
          <cell r="C192">
            <v>43661</v>
          </cell>
          <cell r="D192">
            <v>43661</v>
          </cell>
          <cell r="E192" t="str">
            <v>海の日</v>
          </cell>
          <cell r="F192" t="str">
            <v>海</v>
          </cell>
        </row>
        <row r="193">
          <cell r="C193">
            <v>43724</v>
          </cell>
          <cell r="D193">
            <v>43724</v>
          </cell>
          <cell r="E193" t="str">
            <v>敬老の日</v>
          </cell>
          <cell r="F193" t="str">
            <v>敬老</v>
          </cell>
        </row>
        <row r="194">
          <cell r="C194">
            <v>43731</v>
          </cell>
          <cell r="D194">
            <v>43731</v>
          </cell>
          <cell r="E194" t="str">
            <v>秋分の日</v>
          </cell>
          <cell r="F194" t="str">
            <v>秋分</v>
          </cell>
        </row>
        <row r="195">
          <cell r="C195">
            <v>43752</v>
          </cell>
          <cell r="D195">
            <v>43752</v>
          </cell>
          <cell r="E195" t="str">
            <v>体育の日</v>
          </cell>
          <cell r="F195" t="str">
            <v>体育</v>
          </cell>
        </row>
        <row r="196">
          <cell r="C196">
            <v>43772</v>
          </cell>
          <cell r="D196">
            <v>43772</v>
          </cell>
          <cell r="E196" t="str">
            <v>文化の日</v>
          </cell>
          <cell r="F196" t="str">
            <v>文化</v>
          </cell>
        </row>
        <row r="197">
          <cell r="C197">
            <v>43773</v>
          </cell>
          <cell r="D197">
            <v>43773</v>
          </cell>
          <cell r="E197" t="str">
            <v>振替休日</v>
          </cell>
          <cell r="F197" t="str">
            <v>振替</v>
          </cell>
        </row>
        <row r="198">
          <cell r="C198">
            <v>43792</v>
          </cell>
          <cell r="D198">
            <v>43792</v>
          </cell>
          <cell r="E198" t="str">
            <v>勤労感謝の日</v>
          </cell>
          <cell r="F198" t="str">
            <v>勤労</v>
          </cell>
        </row>
        <row r="199">
          <cell r="C199">
            <v>43822</v>
          </cell>
          <cell r="D199">
            <v>43822</v>
          </cell>
          <cell r="E199" t="str">
            <v>天皇誕生日</v>
          </cell>
          <cell r="F199" t="str">
            <v>天皇</v>
          </cell>
        </row>
        <row r="200">
          <cell r="C200">
            <v>43830</v>
          </cell>
          <cell r="D200">
            <v>43830</v>
          </cell>
          <cell r="E200" t="str">
            <v>年末休暇</v>
          </cell>
          <cell r="F200" t="str">
            <v>年末</v>
          </cell>
        </row>
        <row r="201">
          <cell r="C201">
            <v>43831</v>
          </cell>
          <cell r="D201">
            <v>43831</v>
          </cell>
          <cell r="E201" t="str">
            <v>元日</v>
          </cell>
          <cell r="F201" t="str">
            <v>元日</v>
          </cell>
        </row>
        <row r="202">
          <cell r="C202">
            <v>43832</v>
          </cell>
          <cell r="D202">
            <v>43832</v>
          </cell>
          <cell r="E202" t="str">
            <v>年始休暇</v>
          </cell>
          <cell r="F202" t="str">
            <v>年始</v>
          </cell>
        </row>
        <row r="203">
          <cell r="C203">
            <v>43833</v>
          </cell>
          <cell r="D203">
            <v>43833</v>
          </cell>
          <cell r="E203" t="str">
            <v>年始休暇</v>
          </cell>
          <cell r="F203" t="str">
            <v>年始</v>
          </cell>
        </row>
        <row r="204">
          <cell r="C204">
            <v>43831</v>
          </cell>
          <cell r="D204">
            <v>43831</v>
          </cell>
          <cell r="E204" t="str">
            <v>元日</v>
          </cell>
          <cell r="F204" t="str">
            <v>元日</v>
          </cell>
        </row>
        <row r="205">
          <cell r="C205">
            <v>43843</v>
          </cell>
          <cell r="D205">
            <v>43843</v>
          </cell>
          <cell r="E205" t="str">
            <v>成人の日</v>
          </cell>
          <cell r="F205" t="str">
            <v>成人</v>
          </cell>
        </row>
        <row r="206">
          <cell r="C206">
            <v>43872</v>
          </cell>
          <cell r="D206">
            <v>43872</v>
          </cell>
          <cell r="E206" t="str">
            <v>建国記念の日</v>
          </cell>
          <cell r="F206" t="str">
            <v>建国</v>
          </cell>
        </row>
        <row r="207">
          <cell r="C207">
            <v>43910</v>
          </cell>
          <cell r="D207">
            <v>43910</v>
          </cell>
          <cell r="E207" t="str">
            <v>春分の日</v>
          </cell>
          <cell r="F207" t="str">
            <v>春分</v>
          </cell>
        </row>
        <row r="208">
          <cell r="C208">
            <v>43950</v>
          </cell>
          <cell r="D208">
            <v>43950</v>
          </cell>
          <cell r="E208" t="str">
            <v>昭和の日</v>
          </cell>
          <cell r="F208" t="str">
            <v>昭和</v>
          </cell>
        </row>
        <row r="209">
          <cell r="C209">
            <v>43954</v>
          </cell>
          <cell r="D209">
            <v>43954</v>
          </cell>
          <cell r="E209" t="str">
            <v>憲法記念日</v>
          </cell>
          <cell r="F209" t="str">
            <v>憲法</v>
          </cell>
        </row>
        <row r="210">
          <cell r="C210">
            <v>43955</v>
          </cell>
          <cell r="D210">
            <v>43955</v>
          </cell>
          <cell r="E210" t="str">
            <v>みどりの日</v>
          </cell>
          <cell r="F210" t="str">
            <v>みどり</v>
          </cell>
        </row>
        <row r="211">
          <cell r="C211">
            <v>43956</v>
          </cell>
          <cell r="D211">
            <v>43956</v>
          </cell>
          <cell r="E211" t="str">
            <v>こどもの日</v>
          </cell>
          <cell r="F211" t="str">
            <v>こども</v>
          </cell>
        </row>
        <row r="212">
          <cell r="C212">
            <v>43957</v>
          </cell>
          <cell r="D212">
            <v>43957</v>
          </cell>
          <cell r="E212" t="str">
            <v>振替休日</v>
          </cell>
          <cell r="F212" t="str">
            <v>振替</v>
          </cell>
        </row>
        <row r="213">
          <cell r="C213">
            <v>44032</v>
          </cell>
          <cell r="D213">
            <v>44032</v>
          </cell>
          <cell r="E213" t="str">
            <v>海の日</v>
          </cell>
          <cell r="F213" t="str">
            <v>海</v>
          </cell>
        </row>
        <row r="214">
          <cell r="C214">
            <v>44095</v>
          </cell>
          <cell r="D214">
            <v>44095</v>
          </cell>
          <cell r="E214" t="str">
            <v>敬老の日</v>
          </cell>
          <cell r="F214" t="str">
            <v>敬老</v>
          </cell>
        </row>
        <row r="215">
          <cell r="C215">
            <v>44096</v>
          </cell>
          <cell r="D215">
            <v>44096</v>
          </cell>
          <cell r="E215" t="str">
            <v>秋分の日</v>
          </cell>
          <cell r="F215" t="str">
            <v>秋分</v>
          </cell>
        </row>
        <row r="216">
          <cell r="C216">
            <v>44116</v>
          </cell>
          <cell r="D216">
            <v>44116</v>
          </cell>
          <cell r="E216" t="str">
            <v>体育の日</v>
          </cell>
          <cell r="F216" t="str">
            <v>体育</v>
          </cell>
        </row>
        <row r="217">
          <cell r="C217">
            <v>44138</v>
          </cell>
          <cell r="D217">
            <v>44138</v>
          </cell>
          <cell r="E217" t="str">
            <v>文化の日</v>
          </cell>
          <cell r="F217" t="str">
            <v>文化</v>
          </cell>
        </row>
        <row r="218">
          <cell r="C218">
            <v>44158</v>
          </cell>
          <cell r="D218">
            <v>44158</v>
          </cell>
          <cell r="E218" t="str">
            <v>勤労感謝の日</v>
          </cell>
          <cell r="F218" t="str">
            <v>勤労</v>
          </cell>
        </row>
        <row r="219">
          <cell r="C219">
            <v>44188</v>
          </cell>
          <cell r="D219">
            <v>44188</v>
          </cell>
          <cell r="E219" t="str">
            <v>天皇誕生日</v>
          </cell>
          <cell r="F219" t="str">
            <v>天皇</v>
          </cell>
        </row>
        <row r="220">
          <cell r="C220">
            <v>44196</v>
          </cell>
          <cell r="D220">
            <v>44196</v>
          </cell>
          <cell r="E220" t="str">
            <v>年末休暇</v>
          </cell>
          <cell r="F220" t="str">
            <v>年末</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kyoto-kyosai.or.jp/tanki/yasumu.html" TargetMode="External"/><Relationship Id="rId1" Type="http://schemas.openxmlformats.org/officeDocument/2006/relationships/hyperlink" Target="http://www.city-kyoto-kyosai.jp/tanki/kyuugyou.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S75"/>
  <sheetViews>
    <sheetView showGridLines="0" tabSelected="1" view="pageBreakPreview" zoomScale="115" zoomScaleNormal="100" zoomScaleSheetLayoutView="115" workbookViewId="0">
      <selection activeCell="AD9" sqref="AD9"/>
    </sheetView>
  </sheetViews>
  <sheetFormatPr defaultColWidth="2.625" defaultRowHeight="13.5"/>
  <cols>
    <col min="1" max="1" width="1.125" style="19" customWidth="1"/>
    <col min="2" max="5" width="2.625" style="19"/>
    <col min="6" max="6" width="3.125" style="19" bestFit="1" customWidth="1"/>
    <col min="7" max="32" width="2.75" style="19" customWidth="1"/>
    <col min="33" max="33" width="2.625" style="19"/>
    <col min="34" max="34" width="2.625" style="20"/>
    <col min="35" max="36" width="2.625" style="19"/>
    <col min="37" max="37" width="2.125" style="19" customWidth="1"/>
    <col min="38" max="38" width="2.875" style="19" customWidth="1"/>
    <col min="39" max="41" width="2.625" style="19"/>
    <col min="42" max="42" width="4" style="19" customWidth="1"/>
    <col min="43" max="16384" width="2.625" style="19"/>
  </cols>
  <sheetData>
    <row r="1" spans="2:45" ht="6" customHeight="1"/>
    <row r="2" spans="2:45" ht="17.25">
      <c r="B2" s="21" t="s">
        <v>0</v>
      </c>
    </row>
    <row r="3" spans="2:45" ht="3" customHeight="1">
      <c r="B3" s="21"/>
    </row>
    <row r="4" spans="2:45">
      <c r="B4" s="22" t="s">
        <v>181</v>
      </c>
    </row>
    <row r="5" spans="2:45">
      <c r="B5" s="22" t="s">
        <v>115</v>
      </c>
    </row>
    <row r="6" spans="2:45">
      <c r="B6" s="23" t="s">
        <v>182</v>
      </c>
    </row>
    <row r="7" spans="2:45">
      <c r="B7" s="23" t="s">
        <v>183</v>
      </c>
    </row>
    <row r="8" spans="2:45" ht="3.75" customHeight="1" thickBot="1">
      <c r="B8" s="24"/>
    </row>
    <row r="9" spans="2:45" ht="14.25" thickBot="1">
      <c r="C9" s="132" t="s">
        <v>171</v>
      </c>
      <c r="D9" s="132"/>
      <c r="E9" s="132"/>
      <c r="F9" s="132"/>
      <c r="G9" s="132"/>
      <c r="H9" s="132"/>
      <c r="I9" s="120"/>
      <c r="J9" s="168"/>
      <c r="K9" s="169"/>
      <c r="L9" s="169"/>
      <c r="M9" s="169"/>
      <c r="N9" s="25" t="s">
        <v>1</v>
      </c>
      <c r="O9" s="133"/>
      <c r="P9" s="133"/>
      <c r="Q9" s="25" t="s">
        <v>2</v>
      </c>
      <c r="R9" s="133"/>
      <c r="S9" s="133"/>
      <c r="T9" s="26" t="s">
        <v>3</v>
      </c>
      <c r="U9" s="27"/>
      <c r="V9" s="28"/>
      <c r="W9" s="28"/>
      <c r="X9" s="28"/>
      <c r="Y9" s="28"/>
      <c r="Z9" s="28"/>
      <c r="AA9" s="28"/>
      <c r="AB9" s="29"/>
      <c r="AC9" s="30"/>
      <c r="AH9" s="156" t="s">
        <v>103</v>
      </c>
      <c r="AI9" s="156"/>
      <c r="AJ9" s="156"/>
      <c r="AK9" s="156"/>
      <c r="AL9" s="154" t="e">
        <f>DATEVALUE(CONCATENATE($J$9,"/",$O$9,"/",$R$9))</f>
        <v>#VALUE!</v>
      </c>
      <c r="AM9" s="154"/>
      <c r="AN9" s="154"/>
      <c r="AO9" s="154"/>
      <c r="AP9" s="178" t="e">
        <f>$AL$9</f>
        <v>#VALUE!</v>
      </c>
      <c r="AQ9" s="178"/>
      <c r="AR9" s="178"/>
    </row>
    <row r="10" spans="2:45" ht="14.25" thickBot="1">
      <c r="C10" s="132" t="s">
        <v>4</v>
      </c>
      <c r="D10" s="132"/>
      <c r="E10" s="132"/>
      <c r="F10" s="132"/>
      <c r="G10" s="132"/>
      <c r="H10" s="132"/>
      <c r="I10" s="120"/>
      <c r="J10" s="141"/>
      <c r="K10" s="133"/>
      <c r="L10" s="133"/>
      <c r="M10" s="142"/>
      <c r="N10" s="28"/>
      <c r="O10" s="28"/>
      <c r="P10" s="28"/>
      <c r="Q10" s="28"/>
      <c r="R10" s="28"/>
      <c r="S10" s="28"/>
      <c r="T10" s="28"/>
      <c r="U10" s="28"/>
      <c r="V10" s="28"/>
      <c r="W10" s="28"/>
      <c r="X10" s="28"/>
      <c r="Y10" s="28"/>
      <c r="Z10" s="28"/>
      <c r="AA10" s="28"/>
      <c r="AB10" s="28"/>
      <c r="AH10" s="153" t="s">
        <v>109</v>
      </c>
      <c r="AI10" s="153"/>
      <c r="AJ10" s="153"/>
      <c r="AK10" s="153"/>
      <c r="AL10" s="154" t="e">
        <f>$AL$9-VLOOKUP($J$10,設定!$B$16:$E$17,2,FALSE)</f>
        <v>#VALUE!</v>
      </c>
      <c r="AM10" s="154"/>
      <c r="AN10" s="154"/>
      <c r="AO10" s="154"/>
      <c r="AP10" s="178" t="e">
        <f>$AL$10</f>
        <v>#VALUE!</v>
      </c>
      <c r="AQ10" s="178"/>
      <c r="AR10" s="178"/>
      <c r="AS10" s="94" t="e">
        <f>$AL$11-$AL$10</f>
        <v>#VALUE!</v>
      </c>
    </row>
    <row r="11" spans="2:45">
      <c r="C11" s="124" t="s">
        <v>107</v>
      </c>
      <c r="D11" s="125"/>
      <c r="E11" s="125"/>
      <c r="F11" s="125"/>
      <c r="G11" s="125"/>
      <c r="H11" s="125"/>
      <c r="I11" s="126"/>
      <c r="J11" s="129" t="e">
        <f>$AL$10</f>
        <v>#VALUE!</v>
      </c>
      <c r="K11" s="130"/>
      <c r="L11" s="122" t="e">
        <f>$AL$10</f>
        <v>#VALUE!</v>
      </c>
      <c r="M11" s="122"/>
      <c r="N11" s="31" t="s">
        <v>1</v>
      </c>
      <c r="O11" s="175" t="e">
        <f>$AL$10</f>
        <v>#VALUE!</v>
      </c>
      <c r="P11" s="175"/>
      <c r="Q11" s="31" t="s">
        <v>2</v>
      </c>
      <c r="R11" s="176" t="e">
        <f>$AL$10</f>
        <v>#VALUE!</v>
      </c>
      <c r="S11" s="176"/>
      <c r="T11" s="31" t="s">
        <v>3</v>
      </c>
      <c r="U11" s="31"/>
      <c r="V11" s="31" t="s">
        <v>5</v>
      </c>
      <c r="W11" s="32"/>
      <c r="X11" s="33" t="s">
        <v>114</v>
      </c>
      <c r="Y11" s="28"/>
      <c r="Z11" s="28"/>
      <c r="AA11" s="28"/>
      <c r="AB11" s="28"/>
      <c r="AH11" s="153" t="s">
        <v>110</v>
      </c>
      <c r="AI11" s="153"/>
      <c r="AJ11" s="153"/>
      <c r="AK11" s="153"/>
      <c r="AL11" s="154" t="e">
        <f>DATEVALUE(CONCATENATE($J$13,"/",$O$13,"/",$R$13))</f>
        <v>#VALUE!</v>
      </c>
      <c r="AM11" s="154"/>
      <c r="AN11" s="154"/>
      <c r="AO11" s="154"/>
      <c r="AP11" s="178" t="e">
        <f>$AL$11</f>
        <v>#VALUE!</v>
      </c>
      <c r="AQ11" s="178"/>
      <c r="AR11" s="178"/>
    </row>
    <row r="12" spans="2:45" ht="14.25" thickBot="1">
      <c r="C12" s="127"/>
      <c r="D12" s="128"/>
      <c r="E12" s="128"/>
      <c r="F12" s="128"/>
      <c r="G12" s="128"/>
      <c r="H12" s="128"/>
      <c r="I12" s="128"/>
      <c r="J12" s="172" t="e">
        <f>$AL$13</f>
        <v>#VALUE!</v>
      </c>
      <c r="K12" s="173"/>
      <c r="L12" s="174" t="e">
        <f>$AL$13</f>
        <v>#VALUE!</v>
      </c>
      <c r="M12" s="174"/>
      <c r="N12" s="34" t="s">
        <v>1</v>
      </c>
      <c r="O12" s="177" t="e">
        <f>$AL$13</f>
        <v>#VALUE!</v>
      </c>
      <c r="P12" s="177"/>
      <c r="Q12" s="34" t="s">
        <v>2</v>
      </c>
      <c r="R12" s="152" t="e">
        <f>$AL$13</f>
        <v>#VALUE!</v>
      </c>
      <c r="S12" s="152"/>
      <c r="T12" s="34" t="s">
        <v>3</v>
      </c>
      <c r="U12" s="34"/>
      <c r="V12" s="34" t="s">
        <v>6</v>
      </c>
      <c r="W12" s="35"/>
      <c r="X12" s="33" t="s">
        <v>112</v>
      </c>
      <c r="Y12" s="28"/>
      <c r="Z12" s="28"/>
      <c r="AA12" s="28"/>
      <c r="AB12" s="28"/>
      <c r="AH12" s="155" t="s">
        <v>104</v>
      </c>
      <c r="AI12" s="155"/>
      <c r="AJ12" s="155"/>
      <c r="AK12" s="155"/>
      <c r="AL12" s="154" t="e">
        <f>$AL$9-VLOOKUP($J$10,設定!$B$16:$E$17,3,FALSE)</f>
        <v>#VALUE!</v>
      </c>
      <c r="AM12" s="154"/>
      <c r="AN12" s="154"/>
      <c r="AO12" s="154"/>
      <c r="AP12" s="178" t="e">
        <f>$AL$12</f>
        <v>#VALUE!</v>
      </c>
      <c r="AQ12" s="178"/>
      <c r="AR12" s="178"/>
    </row>
    <row r="13" spans="2:45" ht="14.25" thickBot="1">
      <c r="C13" s="120" t="s">
        <v>172</v>
      </c>
      <c r="D13" s="121"/>
      <c r="E13" s="121"/>
      <c r="F13" s="121"/>
      <c r="G13" s="121"/>
      <c r="H13" s="121"/>
      <c r="I13" s="121"/>
      <c r="J13" s="168"/>
      <c r="K13" s="169"/>
      <c r="L13" s="169"/>
      <c r="M13" s="169"/>
      <c r="N13" s="25" t="s">
        <v>1</v>
      </c>
      <c r="O13" s="133"/>
      <c r="P13" s="133"/>
      <c r="Q13" s="25" t="s">
        <v>2</v>
      </c>
      <c r="R13" s="133"/>
      <c r="S13" s="133"/>
      <c r="T13" s="25" t="s">
        <v>3</v>
      </c>
      <c r="U13" s="25"/>
      <c r="V13" s="25" t="s">
        <v>5</v>
      </c>
      <c r="W13" s="26"/>
      <c r="X13" s="28"/>
      <c r="Y13" s="28"/>
      <c r="Z13" s="28"/>
      <c r="AA13" s="28"/>
      <c r="AB13" s="28"/>
      <c r="AH13" s="156" t="s">
        <v>96</v>
      </c>
      <c r="AI13" s="156"/>
      <c r="AJ13" s="156"/>
      <c r="AK13" s="156"/>
      <c r="AL13" s="154" t="e">
        <f>$AL$9+1+VLOOKUP($J$10,設定!$B$16:$E$17,4,FALSE)</f>
        <v>#VALUE!</v>
      </c>
      <c r="AM13" s="154"/>
      <c r="AN13" s="154"/>
      <c r="AO13" s="154"/>
      <c r="AP13" s="178" t="e">
        <f>$AL$13</f>
        <v>#VALUE!</v>
      </c>
      <c r="AQ13" s="178"/>
      <c r="AR13" s="178"/>
    </row>
    <row r="14" spans="2:45">
      <c r="C14" s="140" t="s">
        <v>124</v>
      </c>
      <c r="D14" s="125"/>
      <c r="E14" s="125"/>
      <c r="F14" s="125"/>
      <c r="G14" s="125"/>
      <c r="H14" s="125"/>
      <c r="I14" s="125"/>
      <c r="J14" s="129" t="e">
        <f>$AL$12</f>
        <v>#VALUE!</v>
      </c>
      <c r="K14" s="130"/>
      <c r="L14" s="122" t="e">
        <f>$AL$12</f>
        <v>#VALUE!</v>
      </c>
      <c r="M14" s="122"/>
      <c r="N14" s="36" t="s">
        <v>1</v>
      </c>
      <c r="O14" s="170" t="e">
        <f>$AL$12</f>
        <v>#VALUE!</v>
      </c>
      <c r="P14" s="170"/>
      <c r="Q14" s="36" t="s">
        <v>2</v>
      </c>
      <c r="R14" s="171" t="e">
        <f>$AL$12</f>
        <v>#VALUE!</v>
      </c>
      <c r="S14" s="171"/>
      <c r="T14" s="36" t="s">
        <v>3</v>
      </c>
      <c r="U14" s="36"/>
      <c r="V14" s="36" t="s">
        <v>5</v>
      </c>
      <c r="W14" s="37"/>
      <c r="X14" s="33" t="s">
        <v>113</v>
      </c>
      <c r="Y14" s="28"/>
      <c r="Z14" s="28"/>
      <c r="AA14" s="28"/>
      <c r="AB14" s="28"/>
      <c r="AH14" s="157" t="s">
        <v>97</v>
      </c>
      <c r="AI14" s="157"/>
      <c r="AJ14" s="157"/>
      <c r="AK14" s="157"/>
      <c r="AL14" s="154" t="e">
        <f>DATEVALUE(CONCATENATE($J$16,"/",$O$16,"/",$R$16))</f>
        <v>#VALUE!</v>
      </c>
      <c r="AM14" s="154"/>
      <c r="AN14" s="154"/>
      <c r="AO14" s="154"/>
      <c r="AP14" s="178" t="e">
        <f>$AL$14</f>
        <v>#VALUE!</v>
      </c>
      <c r="AQ14" s="178"/>
      <c r="AR14" s="178"/>
    </row>
    <row r="15" spans="2:45" ht="14.25" thickBot="1">
      <c r="C15" s="127"/>
      <c r="D15" s="128"/>
      <c r="E15" s="128"/>
      <c r="F15" s="128"/>
      <c r="G15" s="128"/>
      <c r="H15" s="128"/>
      <c r="I15" s="128"/>
      <c r="J15" s="172" t="e">
        <f>$AL$13</f>
        <v>#VALUE!</v>
      </c>
      <c r="K15" s="173"/>
      <c r="L15" s="174" t="e">
        <f>$AL$13</f>
        <v>#VALUE!</v>
      </c>
      <c r="M15" s="174"/>
      <c r="N15" s="34" t="s">
        <v>1</v>
      </c>
      <c r="O15" s="177" t="e">
        <f>$AL$13</f>
        <v>#VALUE!</v>
      </c>
      <c r="P15" s="177"/>
      <c r="Q15" s="34" t="s">
        <v>2</v>
      </c>
      <c r="R15" s="152" t="e">
        <f>$AL$13</f>
        <v>#VALUE!</v>
      </c>
      <c r="S15" s="152"/>
      <c r="T15" s="34" t="s">
        <v>3</v>
      </c>
      <c r="U15" s="34"/>
      <c r="V15" s="34" t="s">
        <v>6</v>
      </c>
      <c r="W15" s="35"/>
      <c r="X15" s="33" t="s">
        <v>112</v>
      </c>
      <c r="Y15" s="28"/>
      <c r="Z15" s="28"/>
      <c r="AA15" s="28"/>
      <c r="AB15" s="28"/>
      <c r="AH15" s="157" t="s">
        <v>98</v>
      </c>
      <c r="AI15" s="157"/>
      <c r="AJ15" s="157"/>
      <c r="AK15" s="157"/>
      <c r="AL15" s="154" t="e">
        <f>DATEVALUE(CONCATENATE($J$17,"/",$O$17,"/",$R$17))</f>
        <v>#VALUE!</v>
      </c>
      <c r="AM15" s="154"/>
      <c r="AN15" s="154"/>
      <c r="AO15" s="154"/>
      <c r="AP15" s="178" t="e">
        <f>$AL$15</f>
        <v>#VALUE!</v>
      </c>
      <c r="AQ15" s="178"/>
      <c r="AR15" s="178"/>
    </row>
    <row r="16" spans="2:45" ht="14.25" thickBot="1">
      <c r="C16" s="143" t="s">
        <v>173</v>
      </c>
      <c r="D16" s="144"/>
      <c r="E16" s="144"/>
      <c r="F16" s="144"/>
      <c r="G16" s="144"/>
      <c r="H16" s="144"/>
      <c r="I16" s="144"/>
      <c r="J16" s="168"/>
      <c r="K16" s="169"/>
      <c r="L16" s="169"/>
      <c r="M16" s="169"/>
      <c r="N16" s="25" t="s">
        <v>1</v>
      </c>
      <c r="O16" s="133"/>
      <c r="P16" s="133"/>
      <c r="Q16" s="25" t="s">
        <v>2</v>
      </c>
      <c r="R16" s="133"/>
      <c r="S16" s="133"/>
      <c r="T16" s="25" t="s">
        <v>3</v>
      </c>
      <c r="U16" s="25"/>
      <c r="V16" s="25" t="s">
        <v>5</v>
      </c>
      <c r="W16" s="26"/>
      <c r="X16" s="33"/>
      <c r="AH16" s="157" t="s">
        <v>99</v>
      </c>
      <c r="AI16" s="157"/>
      <c r="AJ16" s="157"/>
      <c r="AK16" s="157"/>
      <c r="AL16" s="154" t="e">
        <f>$AL$14</f>
        <v>#VALUE!</v>
      </c>
      <c r="AM16" s="154"/>
      <c r="AN16" s="154"/>
      <c r="AO16" s="154"/>
      <c r="AP16" s="178" t="e">
        <f>$AL$16</f>
        <v>#VALUE!</v>
      </c>
      <c r="AQ16" s="178"/>
      <c r="AR16" s="178"/>
    </row>
    <row r="17" spans="2:44" ht="14.25" thickBot="1">
      <c r="C17" s="145"/>
      <c r="D17" s="146"/>
      <c r="E17" s="146"/>
      <c r="F17" s="146"/>
      <c r="G17" s="146"/>
      <c r="H17" s="146"/>
      <c r="I17" s="146"/>
      <c r="J17" s="168"/>
      <c r="K17" s="169"/>
      <c r="L17" s="169"/>
      <c r="M17" s="169"/>
      <c r="N17" s="25" t="s">
        <v>1</v>
      </c>
      <c r="O17" s="133"/>
      <c r="P17" s="133"/>
      <c r="Q17" s="25" t="s">
        <v>2</v>
      </c>
      <c r="R17" s="133"/>
      <c r="S17" s="133"/>
      <c r="T17" s="25" t="s">
        <v>3</v>
      </c>
      <c r="U17" s="25"/>
      <c r="V17" s="25" t="s">
        <v>6</v>
      </c>
      <c r="W17" s="26"/>
      <c r="X17" s="33"/>
      <c r="AH17" s="157" t="s">
        <v>100</v>
      </c>
      <c r="AI17" s="157"/>
      <c r="AJ17" s="157"/>
      <c r="AK17" s="157"/>
      <c r="AL17" s="154" t="e">
        <f>EDATE($AL$9,12)-1</f>
        <v>#VALUE!</v>
      </c>
      <c r="AM17" s="154"/>
      <c r="AN17" s="154"/>
      <c r="AO17" s="154"/>
      <c r="AP17" s="178" t="e">
        <f>$AL$17</f>
        <v>#VALUE!</v>
      </c>
      <c r="AQ17" s="178"/>
      <c r="AR17" s="178"/>
    </row>
    <row r="18" spans="2:44">
      <c r="C18" s="143" t="s">
        <v>69</v>
      </c>
      <c r="D18" s="144"/>
      <c r="E18" s="144"/>
      <c r="F18" s="144"/>
      <c r="G18" s="144"/>
      <c r="H18" s="144"/>
      <c r="I18" s="147"/>
      <c r="J18" s="165" t="e">
        <f>AL16</f>
        <v>#VALUE!</v>
      </c>
      <c r="K18" s="166"/>
      <c r="L18" s="167" t="e">
        <f>$AL$16</f>
        <v>#VALUE!</v>
      </c>
      <c r="M18" s="167"/>
      <c r="N18" s="39" t="s">
        <v>1</v>
      </c>
      <c r="O18" s="163" t="e">
        <f>$AL$16</f>
        <v>#VALUE!</v>
      </c>
      <c r="P18" s="163"/>
      <c r="Q18" s="39" t="s">
        <v>2</v>
      </c>
      <c r="R18" s="164" t="e">
        <f>$AL$16</f>
        <v>#VALUE!</v>
      </c>
      <c r="S18" s="164"/>
      <c r="T18" s="39" t="s">
        <v>3</v>
      </c>
      <c r="U18" s="39"/>
      <c r="V18" s="39" t="s">
        <v>5</v>
      </c>
      <c r="W18" s="40"/>
      <c r="X18" s="33" t="s">
        <v>111</v>
      </c>
    </row>
    <row r="19" spans="2:44" ht="14.25" thickBot="1">
      <c r="C19" s="145"/>
      <c r="D19" s="146"/>
      <c r="E19" s="146"/>
      <c r="F19" s="146"/>
      <c r="G19" s="146"/>
      <c r="H19" s="146"/>
      <c r="I19" s="148"/>
      <c r="J19" s="149" t="e">
        <f>AL17</f>
        <v>#VALUE!</v>
      </c>
      <c r="K19" s="150"/>
      <c r="L19" s="151" t="e">
        <f>$AL$17</f>
        <v>#VALUE!</v>
      </c>
      <c r="M19" s="151"/>
      <c r="N19" s="41" t="s">
        <v>1</v>
      </c>
      <c r="O19" s="161" t="e">
        <f>$AL$17</f>
        <v>#VALUE!</v>
      </c>
      <c r="P19" s="161"/>
      <c r="Q19" s="41" t="s">
        <v>2</v>
      </c>
      <c r="R19" s="162" t="e">
        <f>$AL$17</f>
        <v>#VALUE!</v>
      </c>
      <c r="S19" s="162"/>
      <c r="T19" s="41" t="s">
        <v>3</v>
      </c>
      <c r="U19" s="41"/>
      <c r="V19" s="41" t="s">
        <v>6</v>
      </c>
      <c r="W19" s="42"/>
      <c r="X19" s="33" t="s">
        <v>116</v>
      </c>
    </row>
    <row r="20" spans="2:44" ht="14.25" thickBot="1">
      <c r="C20" s="120" t="s">
        <v>7</v>
      </c>
      <c r="D20" s="121"/>
      <c r="E20" s="121"/>
      <c r="F20" s="121"/>
      <c r="G20" s="121"/>
      <c r="H20" s="121"/>
      <c r="I20" s="121"/>
      <c r="J20" s="158"/>
      <c r="K20" s="159"/>
      <c r="L20" s="159"/>
      <c r="M20" s="160"/>
      <c r="N20" s="43" t="s">
        <v>77</v>
      </c>
      <c r="O20" s="137" t="s">
        <v>82</v>
      </c>
      <c r="P20" s="138"/>
      <c r="Q20" s="138"/>
      <c r="R20" s="139"/>
      <c r="S20" s="134">
        <f>ROUND($J$20/22,-1)</f>
        <v>0</v>
      </c>
      <c r="T20" s="135"/>
      <c r="U20" s="135"/>
      <c r="V20" s="135"/>
      <c r="W20" s="136"/>
      <c r="X20" s="33" t="s">
        <v>92</v>
      </c>
    </row>
    <row r="21" spans="2:44" ht="6" customHeight="1">
      <c r="C21" s="44"/>
      <c r="D21" s="44"/>
      <c r="E21" s="44"/>
      <c r="F21" s="44"/>
      <c r="G21" s="44"/>
      <c r="H21" s="44"/>
      <c r="I21" s="44"/>
      <c r="J21" s="45"/>
      <c r="K21" s="44"/>
      <c r="L21" s="44"/>
      <c r="M21" s="44"/>
      <c r="N21" s="44"/>
      <c r="O21" s="44"/>
      <c r="P21" s="44"/>
      <c r="Q21" s="44"/>
      <c r="R21" s="44"/>
      <c r="S21" s="44"/>
      <c r="T21" s="44"/>
      <c r="U21" s="44"/>
      <c r="V21" s="46"/>
      <c r="W21" s="46"/>
      <c r="X21" s="46"/>
      <c r="Y21" s="46"/>
      <c r="Z21" s="46"/>
      <c r="AA21" s="46"/>
      <c r="AB21" s="46"/>
    </row>
    <row r="22" spans="2:44" ht="6" customHeight="1">
      <c r="B22" s="47"/>
      <c r="C22" s="48"/>
      <c r="D22" s="48"/>
      <c r="E22" s="48"/>
      <c r="F22" s="48"/>
      <c r="G22" s="48"/>
      <c r="H22" s="48"/>
      <c r="I22" s="48"/>
      <c r="J22" s="49"/>
      <c r="K22" s="48"/>
      <c r="L22" s="48"/>
      <c r="M22" s="48"/>
      <c r="N22" s="48"/>
      <c r="O22" s="48"/>
      <c r="P22" s="48"/>
      <c r="Q22" s="48"/>
      <c r="R22" s="48"/>
      <c r="S22" s="48"/>
      <c r="T22" s="48"/>
      <c r="U22" s="48"/>
      <c r="V22" s="50"/>
      <c r="W22" s="50"/>
      <c r="X22" s="50"/>
      <c r="Y22" s="50"/>
      <c r="Z22" s="50"/>
      <c r="AA22" s="50"/>
      <c r="AB22" s="50"/>
      <c r="AC22" s="51"/>
      <c r="AD22" s="51"/>
      <c r="AE22" s="51"/>
      <c r="AF22" s="51"/>
      <c r="AG22" s="52"/>
      <c r="AH22" s="153"/>
      <c r="AI22" s="153"/>
      <c r="AJ22" s="153"/>
      <c r="AK22" s="153"/>
      <c r="AL22" s="154"/>
      <c r="AM22" s="154"/>
      <c r="AN22" s="154"/>
      <c r="AO22" s="154"/>
    </row>
    <row r="23" spans="2:44" ht="14.25" customHeight="1">
      <c r="B23" s="53" t="s">
        <v>140</v>
      </c>
      <c r="C23" s="54"/>
      <c r="D23" s="54"/>
      <c r="E23" s="54"/>
      <c r="F23" s="54"/>
      <c r="G23" s="54"/>
      <c r="H23" s="54"/>
      <c r="I23" s="54"/>
      <c r="J23" s="54"/>
      <c r="K23" s="54"/>
      <c r="L23" s="54"/>
      <c r="M23" s="54"/>
      <c r="O23" s="55"/>
      <c r="Q23" s="54"/>
      <c r="R23" s="54"/>
      <c r="S23" s="54"/>
      <c r="T23" s="54"/>
      <c r="U23" s="54"/>
      <c r="V23" s="54"/>
      <c r="W23" s="54"/>
      <c r="X23" s="54"/>
      <c r="Y23" s="54"/>
      <c r="Z23" s="54"/>
      <c r="AA23" s="54"/>
      <c r="AB23" s="54"/>
      <c r="AC23" s="54"/>
      <c r="AD23" s="54"/>
      <c r="AE23" s="54"/>
      <c r="AF23" s="54"/>
      <c r="AG23" s="56" t="s">
        <v>123</v>
      </c>
    </row>
    <row r="24" spans="2:44" ht="14.25" customHeight="1">
      <c r="B24" s="53"/>
      <c r="C24" s="54" t="s">
        <v>120</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7"/>
    </row>
    <row r="25" spans="2:44" ht="14.25" customHeight="1">
      <c r="B25" s="53"/>
      <c r="C25" s="58" t="s">
        <v>184</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7"/>
    </row>
    <row r="26" spans="2:44" ht="1.5" customHeight="1">
      <c r="B26" s="53"/>
      <c r="C26" s="58"/>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7"/>
    </row>
    <row r="27" spans="2:44" ht="14.25" customHeight="1">
      <c r="B27" s="53"/>
      <c r="C27" s="54"/>
      <c r="D27" s="54"/>
      <c r="E27" s="54"/>
      <c r="F27" s="54"/>
      <c r="G27" s="54"/>
      <c r="H27" s="54"/>
      <c r="I27" s="54"/>
      <c r="J27" s="102" t="e">
        <f>$AL$11</f>
        <v>#VALUE!</v>
      </c>
      <c r="K27" s="102"/>
      <c r="L27" s="102"/>
      <c r="M27" s="102"/>
      <c r="N27" s="102"/>
      <c r="O27" s="102"/>
      <c r="P27" s="102"/>
      <c r="Q27" s="59" t="s">
        <v>8</v>
      </c>
      <c r="R27" s="102" t="e">
        <f>$AL$13</f>
        <v>#VALUE!</v>
      </c>
      <c r="S27" s="102"/>
      <c r="T27" s="102"/>
      <c r="U27" s="102"/>
      <c r="V27" s="102"/>
      <c r="W27" s="102"/>
      <c r="X27" s="102"/>
      <c r="Y27" s="54"/>
      <c r="Z27" s="103"/>
      <c r="AA27" s="103"/>
      <c r="AB27" s="54"/>
      <c r="AC27" s="54"/>
      <c r="AD27" s="54"/>
      <c r="AE27" s="54"/>
      <c r="AF27" s="54"/>
      <c r="AG27" s="57"/>
    </row>
    <row r="28" spans="2:44" ht="3.75" customHeight="1">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7"/>
    </row>
    <row r="29" spans="2:44" ht="14.25" customHeight="1">
      <c r="B29" s="53" t="s">
        <v>141</v>
      </c>
      <c r="C29" s="54"/>
      <c r="D29" s="54"/>
      <c r="E29" s="54"/>
      <c r="F29" s="54"/>
      <c r="G29" s="54"/>
      <c r="H29" s="54"/>
      <c r="I29" s="54"/>
      <c r="J29" s="54"/>
      <c r="K29" s="54"/>
      <c r="L29" s="54"/>
      <c r="M29" s="54"/>
      <c r="O29" s="60"/>
      <c r="P29" s="54"/>
      <c r="Q29" s="54"/>
      <c r="R29" s="54"/>
      <c r="S29" s="54"/>
      <c r="T29" s="54"/>
      <c r="U29" s="54"/>
      <c r="V29" s="54"/>
      <c r="W29" s="54"/>
      <c r="X29" s="54"/>
      <c r="Y29" s="54"/>
      <c r="Z29" s="54"/>
      <c r="AA29" s="54"/>
      <c r="AB29" s="54"/>
      <c r="AC29" s="54"/>
      <c r="AD29" s="54"/>
      <c r="AE29" s="54"/>
      <c r="AF29" s="54"/>
      <c r="AG29" s="57"/>
    </row>
    <row r="30" spans="2:44" ht="14.25" customHeight="1">
      <c r="B30" s="53"/>
      <c r="C30" s="54" t="s">
        <v>121</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7"/>
    </row>
    <row r="31" spans="2:44" ht="14.25" customHeight="1">
      <c r="B31" s="53"/>
      <c r="C31" s="58" t="s">
        <v>143</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7"/>
    </row>
    <row r="32" spans="2:44" ht="2.25" customHeight="1">
      <c r="B32" s="53"/>
      <c r="C32" s="58"/>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7"/>
    </row>
    <row r="33" spans="2:33" ht="14.25" customHeight="1">
      <c r="B33" s="53"/>
      <c r="C33" s="54"/>
      <c r="D33" s="54"/>
      <c r="E33" s="54"/>
      <c r="F33" s="54"/>
      <c r="G33" s="54"/>
      <c r="H33" s="54"/>
      <c r="I33" s="54"/>
      <c r="J33" s="102" t="e">
        <f>MAX($AL$12,$J$27)</f>
        <v>#VALUE!</v>
      </c>
      <c r="K33" s="102"/>
      <c r="L33" s="102"/>
      <c r="M33" s="102"/>
      <c r="N33" s="102"/>
      <c r="O33" s="102"/>
      <c r="P33" s="102"/>
      <c r="Q33" s="59" t="s">
        <v>122</v>
      </c>
      <c r="R33" s="102" t="e">
        <f>$AL$13</f>
        <v>#VALUE!</v>
      </c>
      <c r="S33" s="102"/>
      <c r="T33" s="102"/>
      <c r="U33" s="102"/>
      <c r="V33" s="102"/>
      <c r="W33" s="102"/>
      <c r="X33" s="102"/>
      <c r="Y33" s="54"/>
      <c r="Z33" s="54"/>
      <c r="AA33" s="54"/>
      <c r="AB33" s="54"/>
      <c r="AC33" s="54"/>
      <c r="AD33" s="54"/>
      <c r="AE33" s="54"/>
      <c r="AF33" s="54"/>
      <c r="AG33" s="57"/>
    </row>
    <row r="34" spans="2:33" ht="3.75" customHeight="1">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7"/>
    </row>
    <row r="35" spans="2:33">
      <c r="B35" s="53" t="s">
        <v>72</v>
      </c>
      <c r="C35" s="54"/>
      <c r="D35" s="54"/>
      <c r="E35" s="54"/>
      <c r="F35" s="54"/>
      <c r="G35" s="54"/>
      <c r="H35" s="54"/>
      <c r="I35" s="54"/>
      <c r="J35" s="54"/>
      <c r="K35" s="54"/>
      <c r="L35" s="54"/>
      <c r="M35" s="54"/>
      <c r="O35" s="60"/>
      <c r="P35" s="54"/>
      <c r="Q35" s="54"/>
      <c r="R35" s="54"/>
      <c r="S35" s="54"/>
      <c r="T35" s="54"/>
      <c r="U35" s="54"/>
      <c r="V35" s="54"/>
      <c r="W35" s="54"/>
      <c r="X35" s="54"/>
      <c r="Y35" s="54"/>
      <c r="Z35" s="54"/>
      <c r="AA35" s="54"/>
      <c r="AB35" s="54"/>
      <c r="AC35" s="54"/>
      <c r="AD35" s="54"/>
      <c r="AE35" s="54"/>
      <c r="AF35" s="54"/>
      <c r="AG35" s="57"/>
    </row>
    <row r="36" spans="2:33">
      <c r="B36" s="53"/>
      <c r="C36" s="54" t="s">
        <v>185</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7"/>
    </row>
    <row r="37" spans="2:33">
      <c r="B37" s="53"/>
      <c r="C37" s="58" t="s">
        <v>186</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7"/>
    </row>
    <row r="38" spans="2:33" ht="4.5" customHeight="1">
      <c r="B38" s="53"/>
      <c r="C38" s="58"/>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7"/>
    </row>
    <row r="39" spans="2:33">
      <c r="B39" s="53"/>
      <c r="C39" s="54"/>
      <c r="D39" s="54"/>
      <c r="E39" s="54"/>
      <c r="F39" s="54"/>
      <c r="G39" s="54"/>
      <c r="H39" s="54"/>
      <c r="I39" s="54"/>
      <c r="J39" s="100" t="e">
        <f>$J$33</f>
        <v>#VALUE!</v>
      </c>
      <c r="K39" s="100"/>
      <c r="L39" s="100"/>
      <c r="M39" s="100"/>
      <c r="N39" s="100"/>
      <c r="O39" s="100"/>
      <c r="P39" s="100"/>
      <c r="Q39" s="59" t="s">
        <v>8</v>
      </c>
      <c r="R39" s="100" t="e">
        <f>$AL$13-DAY($AL$13+1)</f>
        <v>#VALUE!</v>
      </c>
      <c r="S39" s="100"/>
      <c r="T39" s="100"/>
      <c r="U39" s="100"/>
      <c r="V39" s="100"/>
      <c r="W39" s="100"/>
      <c r="X39" s="100"/>
      <c r="Y39" s="54"/>
      <c r="Z39" s="54"/>
      <c r="AA39" s="54"/>
      <c r="AB39" s="54"/>
      <c r="AC39" s="54"/>
      <c r="AD39" s="54"/>
      <c r="AE39" s="54"/>
      <c r="AF39" s="54"/>
      <c r="AG39" s="57"/>
    </row>
    <row r="40" spans="2:33" ht="6" customHeight="1">
      <c r="B40" s="61"/>
      <c r="C40" s="62"/>
      <c r="D40" s="62"/>
      <c r="E40" s="62"/>
      <c r="F40" s="62"/>
      <c r="G40" s="62"/>
      <c r="H40" s="62"/>
      <c r="I40" s="62"/>
      <c r="J40" s="63"/>
      <c r="K40" s="63"/>
      <c r="L40" s="63"/>
      <c r="M40" s="63"/>
      <c r="N40" s="63"/>
      <c r="O40" s="63"/>
      <c r="P40" s="63"/>
      <c r="Q40" s="64"/>
      <c r="R40" s="63"/>
      <c r="S40" s="63"/>
      <c r="T40" s="63"/>
      <c r="U40" s="63"/>
      <c r="V40" s="63"/>
      <c r="W40" s="63"/>
      <c r="X40" s="63"/>
      <c r="Y40" s="62"/>
      <c r="Z40" s="62"/>
      <c r="AA40" s="62"/>
      <c r="AB40" s="62"/>
      <c r="AC40" s="62"/>
      <c r="AD40" s="62"/>
      <c r="AE40" s="62"/>
      <c r="AF40" s="62"/>
      <c r="AG40" s="65"/>
    </row>
    <row r="41" spans="2:33" ht="6" customHeight="1">
      <c r="B41" s="47"/>
      <c r="C41" s="51"/>
      <c r="D41" s="51"/>
      <c r="E41" s="51"/>
      <c r="F41" s="51"/>
      <c r="G41" s="51"/>
      <c r="H41" s="51"/>
      <c r="I41" s="51"/>
      <c r="J41" s="66"/>
      <c r="K41" s="66"/>
      <c r="L41" s="66"/>
      <c r="M41" s="66"/>
      <c r="N41" s="66"/>
      <c r="O41" s="66"/>
      <c r="P41" s="66"/>
      <c r="Q41" s="67"/>
      <c r="R41" s="66"/>
      <c r="S41" s="66"/>
      <c r="T41" s="66"/>
      <c r="U41" s="66"/>
      <c r="V41" s="66"/>
      <c r="W41" s="66"/>
      <c r="X41" s="66"/>
      <c r="Y41" s="51"/>
      <c r="Z41" s="51"/>
      <c r="AA41" s="51"/>
      <c r="AB41" s="51"/>
      <c r="AC41" s="51"/>
      <c r="AD41" s="51"/>
      <c r="AE41" s="51"/>
      <c r="AF41" s="51"/>
      <c r="AG41" s="52"/>
    </row>
    <row r="42" spans="2:33">
      <c r="B42" s="53" t="s">
        <v>71</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7"/>
    </row>
    <row r="43" spans="2:33">
      <c r="B43" s="53"/>
      <c r="C43" s="54" t="s">
        <v>187</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7"/>
    </row>
    <row r="44" spans="2:33" ht="6" customHeight="1">
      <c r="B44" s="53"/>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7"/>
    </row>
    <row r="45" spans="2:33">
      <c r="B45" s="53"/>
      <c r="C45" s="54"/>
      <c r="D45" s="54"/>
      <c r="E45" s="54"/>
      <c r="F45" s="54"/>
      <c r="G45" s="54"/>
      <c r="H45" s="54"/>
      <c r="I45" s="131" t="e">
        <f>$AL$14</f>
        <v>#VALUE!</v>
      </c>
      <c r="J45" s="131"/>
      <c r="K45" s="131"/>
      <c r="L45" s="131"/>
      <c r="M45" s="131"/>
      <c r="N45" s="131"/>
      <c r="O45" s="131"/>
      <c r="P45" s="131"/>
      <c r="Q45" s="59" t="s">
        <v>8</v>
      </c>
      <c r="R45" s="131" t="e">
        <f>$AL$15</f>
        <v>#VALUE!</v>
      </c>
      <c r="S45" s="131"/>
      <c r="T45" s="131"/>
      <c r="U45" s="131"/>
      <c r="V45" s="131"/>
      <c r="W45" s="131"/>
      <c r="X45" s="131"/>
      <c r="Y45" s="131"/>
      <c r="Z45" s="54"/>
      <c r="AA45" s="54"/>
      <c r="AB45" s="54"/>
      <c r="AC45" s="54"/>
      <c r="AD45" s="54"/>
      <c r="AE45" s="54"/>
      <c r="AF45" s="54"/>
      <c r="AG45" s="57"/>
    </row>
    <row r="46" spans="2:33" ht="4.5" customHeight="1">
      <c r="B46" s="53"/>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7"/>
    </row>
    <row r="47" spans="2:33">
      <c r="B47" s="53" t="s">
        <v>73</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7"/>
    </row>
    <row r="48" spans="2:33">
      <c r="B48" s="53"/>
      <c r="C48" s="54" t="s">
        <v>185</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7"/>
    </row>
    <row r="49" spans="2:41">
      <c r="B49" s="53"/>
      <c r="C49" s="58" t="s">
        <v>188</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7"/>
    </row>
    <row r="50" spans="2:41" ht="3.75" customHeight="1">
      <c r="B50" s="53"/>
      <c r="C50" s="58"/>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7"/>
    </row>
    <row r="51" spans="2:41">
      <c r="B51" s="53"/>
      <c r="C51" s="54"/>
      <c r="D51" s="54"/>
      <c r="E51" s="54"/>
      <c r="F51" s="54"/>
      <c r="G51" s="54"/>
      <c r="H51" s="54"/>
      <c r="I51" s="54"/>
      <c r="J51" s="100" t="e">
        <f>$AL$14</f>
        <v>#VALUE!</v>
      </c>
      <c r="K51" s="100"/>
      <c r="L51" s="100"/>
      <c r="M51" s="100"/>
      <c r="N51" s="100"/>
      <c r="O51" s="100"/>
      <c r="P51" s="100"/>
      <c r="Q51" s="59" t="s">
        <v>8</v>
      </c>
      <c r="R51" s="100" t="e">
        <f>$AL$15-DAY($AL$15+1)</f>
        <v>#VALUE!</v>
      </c>
      <c r="S51" s="100"/>
      <c r="T51" s="100"/>
      <c r="U51" s="100"/>
      <c r="V51" s="100"/>
      <c r="W51" s="100"/>
      <c r="X51" s="100"/>
      <c r="Y51" s="54"/>
      <c r="Z51" s="54"/>
      <c r="AA51" s="54"/>
      <c r="AB51" s="54"/>
      <c r="AC51" s="54"/>
      <c r="AD51" s="54"/>
      <c r="AE51" s="54"/>
      <c r="AF51" s="54"/>
      <c r="AG51" s="57"/>
    </row>
    <row r="52" spans="2:41" ht="5.25" customHeight="1">
      <c r="B52" s="61"/>
      <c r="C52" s="62"/>
      <c r="D52" s="62"/>
      <c r="E52" s="62"/>
      <c r="F52" s="62"/>
      <c r="G52" s="62"/>
      <c r="H52" s="62"/>
      <c r="I52" s="62"/>
      <c r="J52" s="63"/>
      <c r="K52" s="63"/>
      <c r="L52" s="63"/>
      <c r="M52" s="63"/>
      <c r="N52" s="63"/>
      <c r="O52" s="63"/>
      <c r="P52" s="63"/>
      <c r="Q52" s="64"/>
      <c r="R52" s="63"/>
      <c r="S52" s="63"/>
      <c r="T52" s="63"/>
      <c r="U52" s="63"/>
      <c r="V52" s="63"/>
      <c r="W52" s="63"/>
      <c r="X52" s="63"/>
      <c r="Y52" s="62"/>
      <c r="Z52" s="62"/>
      <c r="AA52" s="62"/>
      <c r="AB52" s="62"/>
      <c r="AC52" s="62"/>
      <c r="AD52" s="62"/>
      <c r="AE52" s="62"/>
      <c r="AF52" s="62"/>
      <c r="AG52" s="65"/>
    </row>
    <row r="53" spans="2:41" ht="5.25" customHeight="1">
      <c r="B53" s="47"/>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2"/>
    </row>
    <row r="54" spans="2:41">
      <c r="B54" s="53" t="s">
        <v>189</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7"/>
      <c r="AH54" s="153" t="s">
        <v>102</v>
      </c>
      <c r="AI54" s="153"/>
      <c r="AJ54" s="153"/>
      <c r="AK54" s="153"/>
      <c r="AL54" s="154" t="e">
        <f>$AL$16+179</f>
        <v>#VALUE!</v>
      </c>
      <c r="AM54" s="154"/>
      <c r="AN54" s="154"/>
      <c r="AO54" s="154"/>
    </row>
    <row r="55" spans="2:41">
      <c r="B55" s="53"/>
      <c r="C55" s="54" t="s">
        <v>78</v>
      </c>
      <c r="D55" s="54"/>
      <c r="E55" s="54"/>
      <c r="F55" s="54"/>
      <c r="G55" s="54"/>
      <c r="H55" s="54"/>
      <c r="I55" s="54"/>
      <c r="J55" s="54"/>
      <c r="K55" s="54"/>
      <c r="L55" s="54"/>
      <c r="M55" s="54"/>
      <c r="N55" s="54"/>
      <c r="O55" s="54" t="s">
        <v>81</v>
      </c>
      <c r="P55" s="54"/>
      <c r="Q55" s="54"/>
      <c r="R55" s="54"/>
      <c r="S55" s="54"/>
      <c r="T55" s="54"/>
      <c r="U55" s="54"/>
      <c r="V55" s="54"/>
      <c r="W55" s="99">
        <f>ROUNDDOWN(MIN(($S$20*設定!$B$12),設定!$B$8),0)</f>
        <v>0</v>
      </c>
      <c r="X55" s="99"/>
      <c r="Y55" s="99"/>
      <c r="Z55" s="99"/>
      <c r="AA55" s="99"/>
      <c r="AB55" s="99"/>
      <c r="AC55" s="68" t="s">
        <v>93</v>
      </c>
      <c r="AD55" s="54"/>
      <c r="AE55" s="54"/>
      <c r="AF55" s="54"/>
      <c r="AG55" s="57"/>
    </row>
    <row r="56" spans="2:41">
      <c r="B56" s="53"/>
      <c r="C56" s="54" t="s">
        <v>79</v>
      </c>
      <c r="D56" s="54"/>
      <c r="E56" s="54"/>
      <c r="F56" s="54"/>
      <c r="G56" s="54"/>
      <c r="H56" s="54"/>
      <c r="I56" s="54"/>
      <c r="J56" s="54"/>
      <c r="K56" s="54"/>
      <c r="L56" s="54"/>
      <c r="M56" s="54"/>
      <c r="N56" s="54"/>
      <c r="O56" s="54" t="s">
        <v>80</v>
      </c>
      <c r="P56" s="54"/>
      <c r="Q56" s="54"/>
      <c r="R56" s="54"/>
      <c r="S56" s="54"/>
      <c r="T56" s="54"/>
      <c r="U56" s="54"/>
      <c r="V56" s="54"/>
      <c r="W56" s="99">
        <f>ROUNDDOWN(MIN(($S$20*設定!$C$12),設定!$C$8),0)</f>
        <v>0</v>
      </c>
      <c r="X56" s="99"/>
      <c r="Y56" s="99"/>
      <c r="Z56" s="99"/>
      <c r="AA56" s="99"/>
      <c r="AB56" s="99"/>
      <c r="AC56" s="68" t="s">
        <v>93</v>
      </c>
      <c r="AD56" s="54"/>
      <c r="AE56" s="54"/>
      <c r="AF56" s="54"/>
      <c r="AG56" s="57"/>
    </row>
    <row r="57" spans="2:41">
      <c r="B57" s="53"/>
      <c r="C57" s="69" t="str">
        <f>CONCATENATE("※支給上限日額（180日までは",FIXED(設定!$B$8,0,FALSE),"円、181日以降は",FIXED(設定!$C$8,0,FALSE),"円）",設定!C6)</f>
        <v>※支給上限日額（180日までは14,334円、181日以降は10,697円）※6年 8月 1日～</v>
      </c>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7"/>
    </row>
    <row r="58" spans="2:41" ht="6" customHeight="1">
      <c r="B58" s="61"/>
      <c r="C58" s="70"/>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5"/>
    </row>
    <row r="59" spans="2:41" ht="6" customHeight="1">
      <c r="B59" s="54"/>
      <c r="C59" s="69"/>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spans="2:41" ht="13.5" customHeight="1">
      <c r="B60" s="19" t="s">
        <v>70</v>
      </c>
    </row>
    <row r="61" spans="2:41" ht="10.5" customHeight="1">
      <c r="C61" s="71" t="s">
        <v>90</v>
      </c>
      <c r="D61" s="72"/>
      <c r="E61" s="72"/>
      <c r="F61" s="72"/>
      <c r="G61" s="105" t="e">
        <f>$G$65</f>
        <v>#VALUE!</v>
      </c>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row>
    <row r="62" spans="2:41" ht="10.5" customHeight="1">
      <c r="C62" s="71" t="s">
        <v>91</v>
      </c>
      <c r="D62" s="72"/>
      <c r="E62" s="72"/>
      <c r="F62" s="72"/>
      <c r="G62" s="105" t="e">
        <f>IF(AND($AL$17&gt;=EOMONTH(G65,-1)+1,$AL$17&lt;=EOMONTH(G65,0)),$AL$17,"")</f>
        <v>#VALUE!</v>
      </c>
      <c r="H62" s="105"/>
      <c r="I62" s="105" t="e">
        <f>IF(AND($AL$17&gt;=EOMONTH(I65,-1)+1,$AL$17&lt;=EOMONTH(I65,0)),$AL$17,"")</f>
        <v>#VALUE!</v>
      </c>
      <c r="J62" s="105"/>
      <c r="K62" s="105" t="e">
        <f>IF(AND($AL$17&gt;=EOMONTH(K65,-1)+1,$AL$17&lt;=EOMONTH(K65,0)),$AL$17,"")</f>
        <v>#VALUE!</v>
      </c>
      <c r="L62" s="105"/>
      <c r="M62" s="105" t="e">
        <f>IF(AND($AL$17&gt;=EOMONTH(M65,-1)+1,$AL$17&lt;=EOMONTH(M65,0)),$AL$17,"")</f>
        <v>#VALUE!</v>
      </c>
      <c r="N62" s="105"/>
      <c r="O62" s="105" t="e">
        <f>IF(AND($AL$17&gt;=EOMONTH(O65,-1)+1,$AL$17&lt;=EOMONTH(O65,0)),$AL$17,"")</f>
        <v>#VALUE!</v>
      </c>
      <c r="P62" s="105"/>
      <c r="Q62" s="105" t="e">
        <f>IF(AND($AL$17&gt;=EOMONTH(Q65,-1)+1,$AL$17&lt;=EOMONTH(Q65,0)),$AL$17,"")</f>
        <v>#VALUE!</v>
      </c>
      <c r="R62" s="105"/>
      <c r="S62" s="105" t="e">
        <f>IF(AND($AL$17&gt;=EOMONTH(S65,-1)+1,$AL$17&lt;=EOMONTH(S65,0)),$AL$17,"")</f>
        <v>#VALUE!</v>
      </c>
      <c r="T62" s="105"/>
      <c r="U62" s="105" t="e">
        <f>IF(AND($AL$17&gt;=EOMONTH(U65,-1)+1,$AL$17&lt;=EOMONTH(U65,0)),$AL$17,"")</f>
        <v>#VALUE!</v>
      </c>
      <c r="V62" s="105"/>
      <c r="W62" s="105" t="e">
        <f>IF(AND($AL$17&gt;=EOMONTH(W65,-1)+1,$AL$17&lt;=EOMONTH(W65,0)),$AL$17,"")</f>
        <v>#VALUE!</v>
      </c>
      <c r="X62" s="105"/>
      <c r="Y62" s="105" t="e">
        <f>IF(AND($AL$17&gt;=EOMONTH(Y65,-1)+1,$AL$17&lt;=EOMONTH(Y65,0)),$AL$17,"")</f>
        <v>#VALUE!</v>
      </c>
      <c r="Z62" s="105"/>
      <c r="AA62" s="105" t="e">
        <f>IF(AND($AL$17&gt;=EOMONTH(AA65,-1)+1,$AL$17&lt;=EOMONTH(AA65,0)),$AL$17,"")</f>
        <v>#VALUE!</v>
      </c>
      <c r="AB62" s="105"/>
      <c r="AC62" s="105" t="e">
        <f>IF(AND($AL$17&gt;=EOMONTH(AC65,-1)+1,$AL$17&lt;=EOMONTH(AC65,0)),$AL$17,"")</f>
        <v>#VALUE!</v>
      </c>
      <c r="AD62" s="105"/>
      <c r="AE62" s="105" t="e">
        <f>IF(AND($AL$17&gt;=EOMONTH(AE65,-1)+1,$AL$17&lt;=EOMONTH(AE65,0)),$AL$17,"")</f>
        <v>#VALUE!</v>
      </c>
      <c r="AF62" s="105"/>
      <c r="AK62" s="73"/>
    </row>
    <row r="63" spans="2:41" ht="10.5" customHeight="1">
      <c r="C63" s="71" t="s">
        <v>86</v>
      </c>
      <c r="D63" s="72"/>
      <c r="E63" s="72"/>
      <c r="F63" s="72"/>
      <c r="G63" s="105" t="e">
        <f>IF(AND($AL$54&gt;=EOMONTH(G65,-1)+1,$AL$54&lt;=EOMONTH(G65,0)),$AL$54,"")</f>
        <v>#VALUE!</v>
      </c>
      <c r="H63" s="105"/>
      <c r="I63" s="105" t="e">
        <f>IF(AND($AL$54&gt;=EOMONTH(I65,-1)+1,$AL$54&lt;=EOMONTH(I65,0)),$AL$54,"")</f>
        <v>#VALUE!</v>
      </c>
      <c r="J63" s="105"/>
      <c r="K63" s="105" t="e">
        <f>IF(AND($AL$54&gt;=EOMONTH(K65,-1)+1,$AL$54&lt;=EOMONTH(K65,0)),$AL$54,"")</f>
        <v>#VALUE!</v>
      </c>
      <c r="L63" s="105"/>
      <c r="M63" s="105" t="e">
        <f>IF(AND($AL$54&gt;=EOMONTH(M65,-1)+1,$AL$54&lt;=EOMONTH(M65,0)),$AL$54,"")</f>
        <v>#VALUE!</v>
      </c>
      <c r="N63" s="105"/>
      <c r="O63" s="105" t="e">
        <f>IF(AND($AL$54&gt;=EOMONTH(O65,-1)+1,$AL$54&lt;=EOMONTH(O65,0)),$AL$54,"")</f>
        <v>#VALUE!</v>
      </c>
      <c r="P63" s="105"/>
      <c r="Q63" s="105" t="e">
        <f>IF(AND($AL$54&gt;=EOMONTH(Q65,-1)+1,$AL$54&lt;=EOMONTH(Q65,0)),$AL$54,"")</f>
        <v>#VALUE!</v>
      </c>
      <c r="R63" s="105"/>
      <c r="S63" s="105" t="e">
        <f>IF(AND($AL$54&gt;=EOMONTH(S65,-1)+1,$AL$54&lt;=EOMONTH(S65,0)),$AL$54,"")</f>
        <v>#VALUE!</v>
      </c>
      <c r="T63" s="105"/>
      <c r="U63" s="105" t="e">
        <f>IF(AND($AL$54&gt;=EOMONTH(U65,-1)+1,$AL$54&lt;=EOMONTH(U65,0)),$AL$54,"")</f>
        <v>#VALUE!</v>
      </c>
      <c r="V63" s="105"/>
      <c r="W63" s="105" t="e">
        <f>IF(AND($AL$54&gt;=EOMONTH(W65,-1)+1,$AL$54&lt;=EOMONTH(W65,0)),$AL$54,"")</f>
        <v>#VALUE!</v>
      </c>
      <c r="X63" s="105"/>
      <c r="Y63" s="105" t="e">
        <f>IF(AND($AL$54&gt;=EOMONTH(Y65,-1)+1,$AL$54&lt;=EOMONTH(Y65,0)),$AL$54,"")</f>
        <v>#VALUE!</v>
      </c>
      <c r="Z63" s="105"/>
      <c r="AA63" s="105" t="e">
        <f>IF(AND($AL$54&gt;=EOMONTH(AA65,-1)+1,$AL$54&lt;=EOMONTH(AA65,0)),$AL$54,"")</f>
        <v>#VALUE!</v>
      </c>
      <c r="AB63" s="105"/>
      <c r="AC63" s="105" t="e">
        <f>IF(AND($AL$54&gt;=EOMONTH(AC65,-1)+1,$AL$54&lt;=EOMONTH(AC65,0)),$AL$54,"")</f>
        <v>#VALUE!</v>
      </c>
      <c r="AD63" s="105"/>
      <c r="AE63" s="105" t="e">
        <f>IF(AND($AL$54&gt;=EOMONTH(AE65,-1)+1,$AL$54&lt;=EOMONTH(AE65,0)),$AL$54,"")</f>
        <v>#VALUE!</v>
      </c>
      <c r="AF63" s="105"/>
      <c r="AK63" s="73"/>
    </row>
    <row r="64" spans="2:41" ht="0.75" customHeight="1">
      <c r="C64" s="71"/>
      <c r="D64" s="72"/>
      <c r="E64" s="72"/>
      <c r="F64" s="72"/>
      <c r="G64" s="101" t="e">
        <f>IF(AND(E64=0,G62=""),0,IF(E64&gt;0,2,1))</f>
        <v>#VALUE!</v>
      </c>
      <c r="H64" s="101"/>
      <c r="I64" s="101" t="e">
        <f>IF(AND(G64=0,I62=""),0,IF(G64&gt;0,2,1))</f>
        <v>#VALUE!</v>
      </c>
      <c r="J64" s="101"/>
      <c r="K64" s="101" t="e">
        <f>IF(AND(I64=0,K62=""),0,IF(I64&gt;0,2,1))</f>
        <v>#VALUE!</v>
      </c>
      <c r="L64" s="101"/>
      <c r="M64" s="101" t="e">
        <f>IF(AND(K64=0,M62=""),0,IF(K64&gt;0,2,1))</f>
        <v>#VALUE!</v>
      </c>
      <c r="N64" s="101"/>
      <c r="O64" s="101" t="e">
        <f>IF(AND(M64=0,O62=""),0,IF(M64&gt;0,2,1))</f>
        <v>#VALUE!</v>
      </c>
      <c r="P64" s="101"/>
      <c r="Q64" s="109" t="e">
        <f>IF(AND(O64=0,Q62=""),0,IF(O64&gt;0,2,1))</f>
        <v>#VALUE!</v>
      </c>
      <c r="R64" s="109"/>
      <c r="S64" s="109" t="e">
        <f>IF(AND(Q64=0,S62=""),0,IF(Q64&gt;0,2,1))</f>
        <v>#VALUE!</v>
      </c>
      <c r="T64" s="109"/>
      <c r="U64" s="101" t="e">
        <f>IF(AND(S64=0,U62=""),0,IF(S64&gt;0,2,1))</f>
        <v>#VALUE!</v>
      </c>
      <c r="V64" s="101"/>
      <c r="W64" s="101" t="e">
        <f>IF(AND(U64=0,W62=""),0,IF(U64&gt;0,2,1))</f>
        <v>#VALUE!</v>
      </c>
      <c r="X64" s="101"/>
      <c r="Y64" s="101" t="e">
        <f>IF(AND(W64=0,Y62=""),0,IF(W64&gt;0,2,1))</f>
        <v>#VALUE!</v>
      </c>
      <c r="Z64" s="101"/>
      <c r="AA64" s="101" t="e">
        <f>IF(AND(Y64=0,AA62=""),0,IF(Y64&gt;0,2,1))</f>
        <v>#VALUE!</v>
      </c>
      <c r="AB64" s="101"/>
      <c r="AC64" s="101" t="e">
        <f>IF(AND(AA64=0,AC62=""),0,IF(AA64&gt;0,2,1))</f>
        <v>#VALUE!</v>
      </c>
      <c r="AD64" s="101"/>
      <c r="AE64" s="101" t="e">
        <f>IF(AND(AC64=0,AE62=""),0,IF(AC64&gt;0,2,1))</f>
        <v>#VALUE!</v>
      </c>
      <c r="AF64" s="101"/>
      <c r="AK64" s="73"/>
    </row>
    <row r="65" spans="3:33">
      <c r="C65" s="123" t="s">
        <v>83</v>
      </c>
      <c r="D65" s="123"/>
      <c r="E65" s="123"/>
      <c r="F65" s="123"/>
      <c r="G65" s="106" t="e">
        <f>$L$18</f>
        <v>#VALUE!</v>
      </c>
      <c r="H65" s="106"/>
      <c r="I65" s="106" t="e">
        <f>EDATE(G65,1)</f>
        <v>#VALUE!</v>
      </c>
      <c r="J65" s="106"/>
      <c r="K65" s="106" t="e">
        <f t="shared" ref="K65" si="0">EDATE(I65,1)</f>
        <v>#VALUE!</v>
      </c>
      <c r="L65" s="106"/>
      <c r="M65" s="106" t="e">
        <f t="shared" ref="M65" si="1">EDATE(K65,1)</f>
        <v>#VALUE!</v>
      </c>
      <c r="N65" s="106"/>
      <c r="O65" s="106" t="e">
        <f t="shared" ref="O65" si="2">EDATE(M65,1)</f>
        <v>#VALUE!</v>
      </c>
      <c r="P65" s="107"/>
      <c r="Q65" s="106" t="e">
        <f>EDATE(O65,1)</f>
        <v>#VALUE!</v>
      </c>
      <c r="R65" s="106"/>
      <c r="S65" s="106" t="e">
        <f t="shared" ref="S65" si="3">EDATE(Q65,1)</f>
        <v>#VALUE!</v>
      </c>
      <c r="T65" s="106"/>
      <c r="U65" s="108" t="e">
        <f t="shared" ref="U65" si="4">EDATE(S65,1)</f>
        <v>#VALUE!</v>
      </c>
      <c r="V65" s="106"/>
      <c r="W65" s="106" t="e">
        <f t="shared" ref="W65" si="5">EDATE(U65,1)</f>
        <v>#VALUE!</v>
      </c>
      <c r="X65" s="106"/>
      <c r="Y65" s="106" t="e">
        <f t="shared" ref="Y65" si="6">EDATE(W65,1)</f>
        <v>#VALUE!</v>
      </c>
      <c r="Z65" s="106"/>
      <c r="AA65" s="106" t="e">
        <f t="shared" ref="AA65" si="7">EDATE(Y65,1)</f>
        <v>#VALUE!</v>
      </c>
      <c r="AB65" s="106"/>
      <c r="AC65" s="106" t="e">
        <f t="shared" ref="AC65" si="8">EDATE(AA65,1)</f>
        <v>#VALUE!</v>
      </c>
      <c r="AD65" s="106"/>
      <c r="AE65" s="106" t="e">
        <f t="shared" ref="AE65" si="9">EDATE(AC65,1)</f>
        <v>#VALUE!</v>
      </c>
      <c r="AF65" s="106"/>
    </row>
    <row r="66" spans="3:33">
      <c r="C66" s="110" t="s">
        <v>84</v>
      </c>
      <c r="D66" s="110"/>
      <c r="E66" s="110"/>
      <c r="F66" s="110"/>
      <c r="G66" s="104" t="e">
        <f>IF(G62="",NETWORKDAYS($L$18,EOMONTH($L$18,0)),NETWORKDAYS(G61,G62))</f>
        <v>#VALUE!</v>
      </c>
      <c r="H66" s="104"/>
      <c r="I66" s="104" t="e">
        <f>IF(I62="",NETWORKDAYS(EOMONTH(I65,-1)+1,EOMONTH(I65,0)),NETWORKDAYS(EOMONTH(I65,-1)+1,I62))</f>
        <v>#VALUE!</v>
      </c>
      <c r="J66" s="104"/>
      <c r="K66" s="104" t="e">
        <f>IF(K62="",NETWORKDAYS(EOMONTH(K65,-1)+1,EOMONTH(K65,0)),NETWORKDAYS(EOMONTH(K65,-1)+1,K62))</f>
        <v>#VALUE!</v>
      </c>
      <c r="L66" s="104"/>
      <c r="M66" s="104" t="e">
        <f>IF(M62="",NETWORKDAYS(EOMONTH(M65,-1)+1,EOMONTH(M65,0)),NETWORKDAYS(EOMONTH(M65,-1)+1,M62))</f>
        <v>#VALUE!</v>
      </c>
      <c r="N66" s="104"/>
      <c r="O66" s="104" t="e">
        <f>IF(O62="",NETWORKDAYS(EOMONTH(O65,-1)+1,EOMONTH(O65,0)),NETWORKDAYS(EOMONTH(O65,-1)+1,O62))</f>
        <v>#VALUE!</v>
      </c>
      <c r="P66" s="111"/>
      <c r="Q66" s="104" t="e">
        <f>IF(AND($Q$63="",$S$63&lt;&gt;""),NETWORKDAYS(EOMONTH($Q$65,-1)+1,EOMONTH($Q$65,0)),NETWORKDAYS(EOMONTH($Q$65,-1)+1,$Q$63))</f>
        <v>#VALUE!</v>
      </c>
      <c r="R66" s="104"/>
      <c r="S66" s="104" t="e">
        <f>IF(AND($Q$63="",$S$63&lt;&gt;""),NETWORKDAYS(EOMONTH($S$65,-1)+1,$S$63),0)</f>
        <v>#VALUE!</v>
      </c>
      <c r="T66" s="104"/>
      <c r="U66" s="112">
        <v>0</v>
      </c>
      <c r="V66" s="104"/>
      <c r="W66" s="104">
        <v>0</v>
      </c>
      <c r="X66" s="104"/>
      <c r="Y66" s="104">
        <v>0</v>
      </c>
      <c r="Z66" s="104"/>
      <c r="AA66" s="104">
        <v>0</v>
      </c>
      <c r="AB66" s="104"/>
      <c r="AC66" s="104">
        <v>0</v>
      </c>
      <c r="AD66" s="104"/>
      <c r="AE66" s="104">
        <v>0</v>
      </c>
      <c r="AF66" s="104"/>
    </row>
    <row r="67" spans="3:33">
      <c r="C67" s="110" t="s">
        <v>85</v>
      </c>
      <c r="D67" s="110"/>
      <c r="E67" s="110"/>
      <c r="F67" s="110"/>
      <c r="G67" s="113">
        <v>0</v>
      </c>
      <c r="H67" s="113"/>
      <c r="I67" s="113">
        <v>0</v>
      </c>
      <c r="J67" s="113"/>
      <c r="K67" s="113">
        <v>0</v>
      </c>
      <c r="L67" s="113"/>
      <c r="M67" s="113">
        <v>0</v>
      </c>
      <c r="N67" s="113"/>
      <c r="O67" s="113">
        <v>0</v>
      </c>
      <c r="P67" s="118"/>
      <c r="Q67" s="104" t="e">
        <f>NETWORKDAYS(EOMONTH(Q65,-1)+1,EOMONTH(Q65,0))-Q66</f>
        <v>#VALUE!</v>
      </c>
      <c r="R67" s="104"/>
      <c r="S67" s="104" t="e">
        <f>NETWORKDAYS(EOMONTH(S65,-1)+1,EOMONTH(S65,0))-S66</f>
        <v>#VALUE!</v>
      </c>
      <c r="T67" s="104"/>
      <c r="U67" s="119" t="e">
        <f>IF(U62="",NETWORKDAYS(EOMONTH(U65,-1)+1,EOMONTH(U65,0)),NETWORKDAYS(EOMONTH(U65,-1)+1,U62))</f>
        <v>#VALUE!</v>
      </c>
      <c r="V67" s="113"/>
      <c r="W67" s="113" t="e">
        <f>IF(W62="",NETWORKDAYS(EOMONTH(W65,-1)+1,EOMONTH(W65,0)),NETWORKDAYS(EOMONTH(W65,-1)+1,W62))</f>
        <v>#VALUE!</v>
      </c>
      <c r="X67" s="113"/>
      <c r="Y67" s="113" t="e">
        <f>IF(Y62="",NETWORKDAYS(EOMONTH(Y65,-1)+1,EOMONTH(Y65,0)),NETWORKDAYS(EOMONTH(Y65,-1)+1,Y62))</f>
        <v>#VALUE!</v>
      </c>
      <c r="Z67" s="113"/>
      <c r="AA67" s="113" t="e">
        <f>IF(AA62="",NETWORKDAYS(EOMONTH(AA65,-1)+1,EOMONTH(AA65,0)),NETWORKDAYS(EOMONTH(AA65,-1)+1,AA62))</f>
        <v>#VALUE!</v>
      </c>
      <c r="AB67" s="113"/>
      <c r="AC67" s="113" t="e">
        <f>IF(AC62="",NETWORKDAYS(EOMONTH(AC65,-1)+1,EOMONTH(AC65,0)),NETWORKDAYS(EOMONTH(AC65,-1)+1,AC62))</f>
        <v>#VALUE!</v>
      </c>
      <c r="AD67" s="113"/>
      <c r="AE67" s="113" t="e">
        <f>IF(AE62="",NETWORKDAYS(EOMONTH(AE65,-1)+1,EOMONTH(AE65,0)),NETWORKDAYS(EOMONTH(AE65,-1)+1,AE62))</f>
        <v>#VALUE!</v>
      </c>
      <c r="AF67" s="113"/>
      <c r="AG67" s="45"/>
    </row>
    <row r="68" spans="3:33">
      <c r="C68" s="110" t="s">
        <v>89</v>
      </c>
      <c r="D68" s="110"/>
      <c r="E68" s="110"/>
      <c r="F68" s="110"/>
      <c r="G68" s="104" t="e">
        <f>SUM(G66:H67)</f>
        <v>#VALUE!</v>
      </c>
      <c r="H68" s="104"/>
      <c r="I68" s="104" t="e">
        <f t="shared" ref="I68" si="10">SUM(I66:J67)</f>
        <v>#VALUE!</v>
      </c>
      <c r="J68" s="104"/>
      <c r="K68" s="104" t="e">
        <f t="shared" ref="K68" si="11">SUM(K66:L67)</f>
        <v>#VALUE!</v>
      </c>
      <c r="L68" s="104"/>
      <c r="M68" s="104" t="e">
        <f t="shared" ref="M68" si="12">SUM(M66:N67)</f>
        <v>#VALUE!</v>
      </c>
      <c r="N68" s="104"/>
      <c r="O68" s="104" t="e">
        <f t="shared" ref="O68" si="13">SUM(O66:P67)</f>
        <v>#VALUE!</v>
      </c>
      <c r="P68" s="111"/>
      <c r="Q68" s="104" t="e">
        <f t="shared" ref="Q68" si="14">SUM(Q66:R67)</f>
        <v>#VALUE!</v>
      </c>
      <c r="R68" s="104"/>
      <c r="S68" s="104" t="e">
        <f t="shared" ref="S68" si="15">SUM(S66:T67)</f>
        <v>#VALUE!</v>
      </c>
      <c r="T68" s="104"/>
      <c r="U68" s="112" t="e">
        <f t="shared" ref="U68" si="16">SUM(U66:V67)</f>
        <v>#VALUE!</v>
      </c>
      <c r="V68" s="104"/>
      <c r="W68" s="104" t="e">
        <f t="shared" ref="W68" si="17">SUM(W66:X67)</f>
        <v>#VALUE!</v>
      </c>
      <c r="X68" s="104"/>
      <c r="Y68" s="104" t="e">
        <f t="shared" ref="Y68" si="18">SUM(Y66:Z67)</f>
        <v>#VALUE!</v>
      </c>
      <c r="Z68" s="104"/>
      <c r="AA68" s="104" t="e">
        <f t="shared" ref="AA68" si="19">SUM(AA66:AB67)</f>
        <v>#VALUE!</v>
      </c>
      <c r="AB68" s="104"/>
      <c r="AC68" s="104" t="e">
        <f t="shared" ref="AC68" si="20">SUM(AC66:AD67)</f>
        <v>#VALUE!</v>
      </c>
      <c r="AD68" s="104"/>
      <c r="AE68" s="104" t="e">
        <f t="shared" ref="AE68" si="21">SUM(AE66:AF67)</f>
        <v>#VALUE!</v>
      </c>
      <c r="AF68" s="104"/>
      <c r="AG68" s="45"/>
    </row>
    <row r="69" spans="3:33">
      <c r="C69" s="110" t="s">
        <v>88</v>
      </c>
      <c r="D69" s="110"/>
      <c r="E69" s="110"/>
      <c r="F69" s="110"/>
      <c r="G69" s="114" t="e">
        <f>G66*$W$55+G67*$W$56</f>
        <v>#VALUE!</v>
      </c>
      <c r="H69" s="115"/>
      <c r="I69" s="114" t="e">
        <f>I66*$W$55+I67*$W$56</f>
        <v>#VALUE!</v>
      </c>
      <c r="J69" s="115"/>
      <c r="K69" s="114" t="e">
        <f>K66*$W$55+K67*$W$56</f>
        <v>#VALUE!</v>
      </c>
      <c r="L69" s="115"/>
      <c r="M69" s="114" t="e">
        <f>M66*$W$55+M67*$W$56</f>
        <v>#VALUE!</v>
      </c>
      <c r="N69" s="115"/>
      <c r="O69" s="114" t="e">
        <f>O66*$W$55+O67*$W$56</f>
        <v>#VALUE!</v>
      </c>
      <c r="P69" s="116"/>
      <c r="Q69" s="117" t="e">
        <f>Q66*$W$55+Q67*$W$56</f>
        <v>#VALUE!</v>
      </c>
      <c r="R69" s="117"/>
      <c r="S69" s="117" t="e">
        <f>S66*$W$55+S67*$W$56</f>
        <v>#VALUE!</v>
      </c>
      <c r="T69" s="117"/>
      <c r="U69" s="116" t="e">
        <f>U66*$W$55+U67*$W$56</f>
        <v>#VALUE!</v>
      </c>
      <c r="V69" s="115"/>
      <c r="W69" s="114" t="e">
        <f>W66*$W$55+W67*$W$56</f>
        <v>#VALUE!</v>
      </c>
      <c r="X69" s="115"/>
      <c r="Y69" s="114" t="e">
        <f>Y66*$W$55+Y67*$W$56</f>
        <v>#VALUE!</v>
      </c>
      <c r="Z69" s="115"/>
      <c r="AA69" s="114" t="e">
        <f>AA66*$W$55+AA67*$W$56</f>
        <v>#VALUE!</v>
      </c>
      <c r="AB69" s="115"/>
      <c r="AC69" s="114" t="e">
        <f>AC66*$W$55+AC67*$W$56</f>
        <v>#VALUE!</v>
      </c>
      <c r="AD69" s="115"/>
      <c r="AE69" s="114" t="e">
        <f>AE66*$W$55+AE67*$W$56</f>
        <v>#VALUE!</v>
      </c>
      <c r="AF69" s="115"/>
    </row>
    <row r="70" spans="3:33" ht="12" customHeight="1">
      <c r="C70" s="22" t="s">
        <v>190</v>
      </c>
    </row>
    <row r="71" spans="3:33">
      <c r="C71" s="22" t="s">
        <v>87</v>
      </c>
    </row>
    <row r="74" spans="3:33" ht="12.75" customHeight="1"/>
    <row r="75" spans="3:33" ht="12.75" customHeight="1"/>
  </sheetData>
  <sheetProtection algorithmName="SHA-512" hashValue="vXY8RGe4fbLaUlaCX+4ZSqSnIiXW5voSHOd06DYdMouYPt6pSduTi0nGmb9GNzcP7Zdo6DfGijevDMB6ncaq6A==" saltValue="0V37jSdTUH6VkKhROy9SAA==" spinCount="100000" sheet="1" objects="1" scenarios="1"/>
  <mergeCells count="214">
    <mergeCell ref="AP10:AR10"/>
    <mergeCell ref="AP11:AR11"/>
    <mergeCell ref="AP12:AR12"/>
    <mergeCell ref="AP13:AR13"/>
    <mergeCell ref="AP9:AR9"/>
    <mergeCell ref="AP17:AR17"/>
    <mergeCell ref="AP14:AR14"/>
    <mergeCell ref="AP15:AR15"/>
    <mergeCell ref="AP16:AR16"/>
    <mergeCell ref="J20:M20"/>
    <mergeCell ref="O19:P19"/>
    <mergeCell ref="R19:S19"/>
    <mergeCell ref="O18:P18"/>
    <mergeCell ref="R18:S18"/>
    <mergeCell ref="J18:K18"/>
    <mergeCell ref="L18:M18"/>
    <mergeCell ref="J9:M9"/>
    <mergeCell ref="J13:M13"/>
    <mergeCell ref="J16:M16"/>
    <mergeCell ref="J17:M17"/>
    <mergeCell ref="O14:P14"/>
    <mergeCell ref="R14:S14"/>
    <mergeCell ref="J15:K15"/>
    <mergeCell ref="L15:M15"/>
    <mergeCell ref="O11:P11"/>
    <mergeCell ref="R11:S11"/>
    <mergeCell ref="J12:K12"/>
    <mergeCell ref="L12:M12"/>
    <mergeCell ref="O12:P12"/>
    <mergeCell ref="R12:S12"/>
    <mergeCell ref="O13:P13"/>
    <mergeCell ref="R13:S13"/>
    <mergeCell ref="O15:P15"/>
    <mergeCell ref="R15:S15"/>
    <mergeCell ref="AH54:AK54"/>
    <mergeCell ref="AL54:AO54"/>
    <mergeCell ref="AH12:AK12"/>
    <mergeCell ref="AL12:AO12"/>
    <mergeCell ref="AH9:AK9"/>
    <mergeCell ref="AL9:AO9"/>
    <mergeCell ref="AH14:AK14"/>
    <mergeCell ref="AL14:AO14"/>
    <mergeCell ref="AH15:AK15"/>
    <mergeCell ref="AL15:AO15"/>
    <mergeCell ref="AH16:AK16"/>
    <mergeCell ref="AL16:AO16"/>
    <mergeCell ref="AH17:AK17"/>
    <mergeCell ref="AL17:AO17"/>
    <mergeCell ref="AH13:AK13"/>
    <mergeCell ref="AL13:AO13"/>
    <mergeCell ref="AH11:AK11"/>
    <mergeCell ref="AL11:AO11"/>
    <mergeCell ref="AH22:AK22"/>
    <mergeCell ref="AL22:AO22"/>
    <mergeCell ref="AH10:AK10"/>
    <mergeCell ref="AL10:AO10"/>
    <mergeCell ref="C11:I12"/>
    <mergeCell ref="J11:K11"/>
    <mergeCell ref="J39:P39"/>
    <mergeCell ref="R39:X39"/>
    <mergeCell ref="I45:P45"/>
    <mergeCell ref="R45:Y45"/>
    <mergeCell ref="C9:I9"/>
    <mergeCell ref="O9:P9"/>
    <mergeCell ref="R9:S9"/>
    <mergeCell ref="O17:P17"/>
    <mergeCell ref="R17:S17"/>
    <mergeCell ref="O16:P16"/>
    <mergeCell ref="R16:S16"/>
    <mergeCell ref="S20:W20"/>
    <mergeCell ref="O20:R20"/>
    <mergeCell ref="C14:I15"/>
    <mergeCell ref="J14:K14"/>
    <mergeCell ref="L14:M14"/>
    <mergeCell ref="C10:I10"/>
    <mergeCell ref="J10:M10"/>
    <mergeCell ref="C16:I17"/>
    <mergeCell ref="C18:I19"/>
    <mergeCell ref="J19:K19"/>
    <mergeCell ref="L19:M19"/>
    <mergeCell ref="C20:I20"/>
    <mergeCell ref="C13:I13"/>
    <mergeCell ref="L11:M11"/>
    <mergeCell ref="Y65:Z65"/>
    <mergeCell ref="AA65:AB65"/>
    <mergeCell ref="AC65:AD65"/>
    <mergeCell ref="AE65:AF65"/>
    <mergeCell ref="C65:F65"/>
    <mergeCell ref="Q61:R61"/>
    <mergeCell ref="S61:T61"/>
    <mergeCell ref="U61:V61"/>
    <mergeCell ref="W61:X61"/>
    <mergeCell ref="Y61:Z61"/>
    <mergeCell ref="AA61:AB61"/>
    <mergeCell ref="AC61:AD61"/>
    <mergeCell ref="AE61:AF61"/>
    <mergeCell ref="O61:P61"/>
    <mergeCell ref="AC63:AD63"/>
    <mergeCell ref="AE63:AF63"/>
    <mergeCell ref="AE64:AF64"/>
    <mergeCell ref="Y62:Z62"/>
    <mergeCell ref="AA62:AB62"/>
    <mergeCell ref="AC62:AD62"/>
    <mergeCell ref="AE62:AF62"/>
    <mergeCell ref="G64:H64"/>
    <mergeCell ref="AC69:AD69"/>
    <mergeCell ref="AE69:AF69"/>
    <mergeCell ref="M67:N67"/>
    <mergeCell ref="K67:L67"/>
    <mergeCell ref="I67:J67"/>
    <mergeCell ref="Y67:Z67"/>
    <mergeCell ref="AA67:AB67"/>
    <mergeCell ref="AC67:AD67"/>
    <mergeCell ref="AE67:AF67"/>
    <mergeCell ref="I69:J69"/>
    <mergeCell ref="K69:L69"/>
    <mergeCell ref="M69:N69"/>
    <mergeCell ref="O69:P69"/>
    <mergeCell ref="Q69:R69"/>
    <mergeCell ref="S69:T69"/>
    <mergeCell ref="U69:V69"/>
    <mergeCell ref="W69:X69"/>
    <mergeCell ref="Y69:Z69"/>
    <mergeCell ref="AA69:AB69"/>
    <mergeCell ref="O67:P67"/>
    <mergeCell ref="Q67:R67"/>
    <mergeCell ref="S67:T67"/>
    <mergeCell ref="U67:V67"/>
    <mergeCell ref="W67:X67"/>
    <mergeCell ref="C69:F69"/>
    <mergeCell ref="G61:H61"/>
    <mergeCell ref="I61:J61"/>
    <mergeCell ref="K61:L61"/>
    <mergeCell ref="M61:N61"/>
    <mergeCell ref="I63:J63"/>
    <mergeCell ref="K63:L63"/>
    <mergeCell ref="M63:N63"/>
    <mergeCell ref="G62:H62"/>
    <mergeCell ref="I62:J62"/>
    <mergeCell ref="K62:L62"/>
    <mergeCell ref="M62:N62"/>
    <mergeCell ref="G69:H69"/>
    <mergeCell ref="G67:H67"/>
    <mergeCell ref="G63:H63"/>
    <mergeCell ref="C67:F67"/>
    <mergeCell ref="G65:H65"/>
    <mergeCell ref="I65:J65"/>
    <mergeCell ref="K65:L65"/>
    <mergeCell ref="M65:N65"/>
    <mergeCell ref="C66:F66"/>
    <mergeCell ref="G66:H66"/>
    <mergeCell ref="I66:J66"/>
    <mergeCell ref="K66:L66"/>
    <mergeCell ref="AE66:AF66"/>
    <mergeCell ref="C68:F68"/>
    <mergeCell ref="G68:H68"/>
    <mergeCell ref="I68:J68"/>
    <mergeCell ref="K68:L68"/>
    <mergeCell ref="M68:N68"/>
    <mergeCell ref="O68:P68"/>
    <mergeCell ref="Q68:R68"/>
    <mergeCell ref="S68:T68"/>
    <mergeCell ref="U68:V68"/>
    <mergeCell ref="W68:X68"/>
    <mergeCell ref="Y68:Z68"/>
    <mergeCell ref="AA68:AB68"/>
    <mergeCell ref="AC68:AD68"/>
    <mergeCell ref="AE68:AF68"/>
    <mergeCell ref="M66:N66"/>
    <mergeCell ref="O66:P66"/>
    <mergeCell ref="Q66:R66"/>
    <mergeCell ref="S66:T66"/>
    <mergeCell ref="U66:V66"/>
    <mergeCell ref="W66:X66"/>
    <mergeCell ref="Y66:Z66"/>
    <mergeCell ref="AA66:AB66"/>
    <mergeCell ref="AC66:AD66"/>
    <mergeCell ref="AC64:AD64"/>
    <mergeCell ref="O62:P62"/>
    <mergeCell ref="Q62:R62"/>
    <mergeCell ref="S62:T62"/>
    <mergeCell ref="U62:V62"/>
    <mergeCell ref="W62:X62"/>
    <mergeCell ref="Y63:Z63"/>
    <mergeCell ref="AA63:AB63"/>
    <mergeCell ref="O63:P63"/>
    <mergeCell ref="Q63:R63"/>
    <mergeCell ref="S63:T63"/>
    <mergeCell ref="U63:V63"/>
    <mergeCell ref="W63:X63"/>
    <mergeCell ref="O65:P65"/>
    <mergeCell ref="Q65:R65"/>
    <mergeCell ref="S65:T65"/>
    <mergeCell ref="U65:V65"/>
    <mergeCell ref="W65:X65"/>
    <mergeCell ref="O64:P64"/>
    <mergeCell ref="Q64:R64"/>
    <mergeCell ref="S64:T64"/>
    <mergeCell ref="W55:AB55"/>
    <mergeCell ref="W56:AB56"/>
    <mergeCell ref="J51:P51"/>
    <mergeCell ref="R51:X51"/>
    <mergeCell ref="Y64:Z64"/>
    <mergeCell ref="AA64:AB64"/>
    <mergeCell ref="J33:P33"/>
    <mergeCell ref="R33:X33"/>
    <mergeCell ref="Z27:AA27"/>
    <mergeCell ref="I64:J64"/>
    <mergeCell ref="K64:L64"/>
    <mergeCell ref="M64:N64"/>
    <mergeCell ref="U64:V64"/>
    <mergeCell ref="W64:X64"/>
    <mergeCell ref="J27:P27"/>
    <mergeCell ref="R27:X27"/>
  </mergeCells>
  <phoneticPr fontId="3"/>
  <conditionalFormatting sqref="R9:S9 O9:P9 J10">
    <cfRule type="containsBlanks" dxfId="34" priority="36" stopIfTrue="1">
      <formula>LEN(TRIM(J9))=0</formula>
    </cfRule>
  </conditionalFormatting>
  <conditionalFormatting sqref="J20">
    <cfRule type="containsBlanks" dxfId="33" priority="32" stopIfTrue="1">
      <formula>LEN(TRIM(J20))=0</formula>
    </cfRule>
  </conditionalFormatting>
  <conditionalFormatting sqref="R17:S17 O17:P17">
    <cfRule type="containsBlanks" dxfId="32" priority="31" stopIfTrue="1">
      <formula>LEN(TRIM(O17))=0</formula>
    </cfRule>
  </conditionalFormatting>
  <conditionalFormatting sqref="L19:M19 O19:P19 R19:S19">
    <cfRule type="containsBlanks" dxfId="31" priority="28" stopIfTrue="1">
      <formula>LEN(TRIM(L19))=0</formula>
    </cfRule>
  </conditionalFormatting>
  <conditionalFormatting sqref="AE65:AF68">
    <cfRule type="expression" dxfId="30" priority="26">
      <formula>AE$64=2</formula>
    </cfRule>
  </conditionalFormatting>
  <conditionalFormatting sqref="G65:AD69">
    <cfRule type="expression" dxfId="29" priority="25">
      <formula>G$64=2</formula>
    </cfRule>
  </conditionalFormatting>
  <conditionalFormatting sqref="AE69:AF69">
    <cfRule type="expression" dxfId="28" priority="23">
      <formula>AE$64=2</formula>
    </cfRule>
  </conditionalFormatting>
  <conditionalFormatting sqref="L18:M18">
    <cfRule type="containsBlanks" dxfId="27" priority="22" stopIfTrue="1">
      <formula>LEN(TRIM(L18))=0</formula>
    </cfRule>
  </conditionalFormatting>
  <conditionalFormatting sqref="R18:S18">
    <cfRule type="containsBlanks" dxfId="26" priority="20" stopIfTrue="1">
      <formula>LEN(TRIM(R18))=0</formula>
    </cfRule>
  </conditionalFormatting>
  <conditionalFormatting sqref="O18:P18">
    <cfRule type="containsBlanks" dxfId="25" priority="21" stopIfTrue="1">
      <formula>LEN(TRIM(O18))=0</formula>
    </cfRule>
  </conditionalFormatting>
  <conditionalFormatting sqref="R14:S14 O14:P14 L14:M14">
    <cfRule type="containsBlanks" dxfId="24" priority="18" stopIfTrue="1">
      <formula>LEN(TRIM(L14))=0</formula>
    </cfRule>
  </conditionalFormatting>
  <conditionalFormatting sqref="R11:S11 O11:P11 L11:M11">
    <cfRule type="containsBlanks" dxfId="23" priority="16" stopIfTrue="1">
      <formula>LEN(TRIM(L11))=0</formula>
    </cfRule>
  </conditionalFormatting>
  <conditionalFormatting sqref="R12:S12 O12:P12 L12:M12">
    <cfRule type="containsBlanks" dxfId="22" priority="15" stopIfTrue="1">
      <formula>LEN(TRIM(L12))=0</formula>
    </cfRule>
  </conditionalFormatting>
  <conditionalFormatting sqref="R15:S15 O15:P15 L15:M15">
    <cfRule type="containsBlanks" dxfId="21" priority="14" stopIfTrue="1">
      <formula>LEN(TRIM(L15))=0</formula>
    </cfRule>
  </conditionalFormatting>
  <conditionalFormatting sqref="R13:S13">
    <cfRule type="containsBlanks" dxfId="20" priority="10" stopIfTrue="1">
      <formula>LEN(TRIM(R13))=0</formula>
    </cfRule>
  </conditionalFormatting>
  <conditionalFormatting sqref="O13:P13">
    <cfRule type="containsBlanks" dxfId="19" priority="9" stopIfTrue="1">
      <formula>LEN(TRIM(O13))=0</formula>
    </cfRule>
  </conditionalFormatting>
  <conditionalFormatting sqref="O16:P16">
    <cfRule type="containsBlanks" dxfId="18" priority="5" stopIfTrue="1">
      <formula>LEN(TRIM(O16))=0</formula>
    </cfRule>
  </conditionalFormatting>
  <conditionalFormatting sqref="R16:S16">
    <cfRule type="containsBlanks" dxfId="17" priority="6" stopIfTrue="1">
      <formula>LEN(TRIM(R16))=0</formula>
    </cfRule>
  </conditionalFormatting>
  <conditionalFormatting sqref="J9:M9">
    <cfRule type="containsBlanks" dxfId="16" priority="4">
      <formula>LEN(TRIM(J9))=0</formula>
    </cfRule>
  </conditionalFormatting>
  <conditionalFormatting sqref="J13:M13">
    <cfRule type="containsBlanks" dxfId="15" priority="3">
      <formula>LEN(TRIM(J13))=0</formula>
    </cfRule>
  </conditionalFormatting>
  <conditionalFormatting sqref="J16:M16">
    <cfRule type="containsBlanks" dxfId="14" priority="2">
      <formula>LEN(TRIM(J16))=0</formula>
    </cfRule>
  </conditionalFormatting>
  <conditionalFormatting sqref="J17:M17">
    <cfRule type="containsBlanks" dxfId="13" priority="1">
      <formula>LEN(TRIM(J17))=0</formula>
    </cfRule>
  </conditionalFormatting>
  <dataValidations count="3">
    <dataValidation type="list" allowBlank="1" showInputMessage="1" showErrorMessage="1" sqref="J10" xr:uid="{00000000-0002-0000-0000-000000000000}">
      <formula1>"単胎,多胎"</formula1>
    </dataValidation>
    <dataValidation type="list" allowBlank="1" showInputMessage="1" showErrorMessage="1" sqref="R9:S9 R16:S17 R13:S13" xr:uid="{00000000-0002-0000-0000-000001000000}">
      <formula1>"1,2,3,4,5,6,7,8,9,10,11,12,13,14,15,16,17,18,19,20,21,22,23,24,25,26,27,28,29,30,31"</formula1>
    </dataValidation>
    <dataValidation type="list" allowBlank="1" showInputMessage="1" showErrorMessage="1" sqref="O9 O16:O17 O13" xr:uid="{00000000-0002-0000-0000-000002000000}">
      <formula1>"1,2,3,4,5,6,7,8,9,10,11,12"</formula1>
    </dataValidation>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設定!$B$21:$B$70</xm:f>
          </x14:formula1>
          <xm:sqref>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71"/>
  <sheetViews>
    <sheetView showGridLines="0" view="pageBreakPreview" topLeftCell="A37" zoomScale="115" zoomScaleNormal="100" zoomScaleSheetLayoutView="115" workbookViewId="0">
      <selection activeCell="AJ23" sqref="AJ23"/>
    </sheetView>
  </sheetViews>
  <sheetFormatPr defaultColWidth="2.625" defaultRowHeight="13.5"/>
  <cols>
    <col min="1" max="1" width="0.875" style="19" customWidth="1"/>
    <col min="2" max="5" width="2.625" style="19"/>
    <col min="6" max="6" width="3.125" style="19" bestFit="1" customWidth="1"/>
    <col min="7" max="32" width="2.75" style="19" customWidth="1"/>
    <col min="33" max="33" width="2.625" style="19"/>
    <col min="34" max="35" width="2.625" style="74" customWidth="1"/>
    <col min="36" max="41" width="2.625" style="19" customWidth="1"/>
    <col min="42" max="45" width="2.625" style="19"/>
    <col min="46" max="46" width="3.125" style="19" bestFit="1" customWidth="1"/>
    <col min="47" max="16384" width="2.625" style="19"/>
  </cols>
  <sheetData>
    <row r="1" spans="2:49" ht="6" customHeight="1"/>
    <row r="2" spans="2:49" ht="17.25">
      <c r="B2" s="21" t="s">
        <v>94</v>
      </c>
    </row>
    <row r="3" spans="2:49" ht="6" customHeight="1">
      <c r="B3" s="21"/>
    </row>
    <row r="4" spans="2:49">
      <c r="B4" s="22" t="s">
        <v>191</v>
      </c>
    </row>
    <row r="5" spans="2:49">
      <c r="B5" s="22" t="s">
        <v>192</v>
      </c>
    </row>
    <row r="6" spans="2:49" ht="15" thickBot="1">
      <c r="B6" s="24"/>
    </row>
    <row r="7" spans="2:49" ht="14.25" thickBot="1">
      <c r="C7" s="132" t="s">
        <v>174</v>
      </c>
      <c r="D7" s="132"/>
      <c r="E7" s="132"/>
      <c r="F7" s="132"/>
      <c r="G7" s="132"/>
      <c r="H7" s="132"/>
      <c r="I7" s="120"/>
      <c r="J7" s="168"/>
      <c r="K7" s="169"/>
      <c r="L7" s="169"/>
      <c r="M7" s="169"/>
      <c r="N7" s="25" t="s">
        <v>1</v>
      </c>
      <c r="O7" s="133"/>
      <c r="P7" s="133"/>
      <c r="Q7" s="25" t="s">
        <v>2</v>
      </c>
      <c r="R7" s="133"/>
      <c r="S7" s="133"/>
      <c r="T7" s="26" t="s">
        <v>3</v>
      </c>
      <c r="U7" s="75"/>
      <c r="V7" s="28"/>
      <c r="W7" s="28"/>
      <c r="X7" s="28"/>
      <c r="Y7" s="28"/>
      <c r="Z7" s="28"/>
      <c r="AA7" s="28"/>
      <c r="AB7" s="29"/>
      <c r="AC7" s="30"/>
      <c r="AH7" s="198" t="s">
        <v>108</v>
      </c>
      <c r="AI7" s="199"/>
      <c r="AJ7" s="199"/>
      <c r="AK7" s="199"/>
      <c r="AL7" s="200" t="e">
        <f>'１．出産前'!$AL$11</f>
        <v>#VALUE!</v>
      </c>
      <c r="AM7" s="200"/>
      <c r="AN7" s="200"/>
      <c r="AO7" s="201"/>
      <c r="AP7" s="198" t="s">
        <v>103</v>
      </c>
      <c r="AQ7" s="199"/>
      <c r="AR7" s="199"/>
      <c r="AS7" s="199"/>
      <c r="AT7" s="200" t="e">
        <f>'１．出産前'!$AL$9</f>
        <v>#VALUE!</v>
      </c>
      <c r="AU7" s="200"/>
      <c r="AV7" s="200"/>
      <c r="AW7" s="201"/>
    </row>
    <row r="8" spans="2:49" ht="14.25" thickBot="1">
      <c r="C8" s="132" t="s">
        <v>4</v>
      </c>
      <c r="D8" s="132"/>
      <c r="E8" s="132"/>
      <c r="F8" s="132"/>
      <c r="G8" s="132"/>
      <c r="H8" s="132"/>
      <c r="I8" s="120"/>
      <c r="J8" s="179"/>
      <c r="K8" s="180"/>
      <c r="L8" s="180"/>
      <c r="M8" s="181"/>
      <c r="N8" s="28"/>
      <c r="O8" s="28"/>
      <c r="P8" s="28"/>
      <c r="Q8" s="28"/>
      <c r="R8" s="28"/>
      <c r="S8" s="28"/>
      <c r="T8" s="28"/>
      <c r="U8" s="28"/>
      <c r="V8" s="28"/>
      <c r="W8" s="28"/>
      <c r="X8" s="28"/>
      <c r="Y8" s="28"/>
      <c r="Z8" s="28"/>
      <c r="AA8" s="28"/>
      <c r="AB8" s="28"/>
      <c r="AH8" s="97"/>
      <c r="AI8" s="98"/>
      <c r="AJ8" s="98"/>
      <c r="AK8" s="98"/>
      <c r="AL8" s="209" t="e">
        <f>AL7</f>
        <v>#VALUE!</v>
      </c>
      <c r="AM8" s="209"/>
      <c r="AN8" s="209"/>
      <c r="AO8" s="210"/>
      <c r="AP8" s="97"/>
      <c r="AQ8" s="98"/>
      <c r="AR8" s="98"/>
      <c r="AS8" s="98"/>
      <c r="AT8" s="209" t="e">
        <f>AT7</f>
        <v>#VALUE!</v>
      </c>
      <c r="AU8" s="209"/>
      <c r="AV8" s="209"/>
      <c r="AW8" s="210"/>
    </row>
    <row r="9" spans="2:49">
      <c r="C9" s="132" t="s">
        <v>126</v>
      </c>
      <c r="D9" s="132"/>
      <c r="E9" s="132"/>
      <c r="F9" s="132"/>
      <c r="G9" s="132"/>
      <c r="H9" s="132"/>
      <c r="I9" s="120"/>
      <c r="J9" s="182" t="e">
        <f>$AL$12</f>
        <v>#VALUE!</v>
      </c>
      <c r="K9" s="183"/>
      <c r="L9" s="184" t="e">
        <f>$AL$12</f>
        <v>#VALUE!</v>
      </c>
      <c r="M9" s="184"/>
      <c r="N9" s="41" t="s">
        <v>1</v>
      </c>
      <c r="O9" s="185" t="e">
        <f>$AL$12</f>
        <v>#VALUE!</v>
      </c>
      <c r="P9" s="185"/>
      <c r="Q9" s="41" t="s">
        <v>2</v>
      </c>
      <c r="R9" s="186" t="e">
        <f>$AL$12</f>
        <v>#VALUE!</v>
      </c>
      <c r="S9" s="186"/>
      <c r="T9" s="42" t="s">
        <v>3</v>
      </c>
      <c r="U9" s="76" t="s">
        <v>112</v>
      </c>
      <c r="V9" s="28"/>
      <c r="W9" s="28"/>
      <c r="X9" s="28"/>
      <c r="Y9" s="28"/>
      <c r="Z9" s="28"/>
      <c r="AA9" s="28"/>
      <c r="AB9" s="28"/>
      <c r="AH9" s="198" t="s">
        <v>95</v>
      </c>
      <c r="AI9" s="199"/>
      <c r="AJ9" s="199"/>
      <c r="AK9" s="199"/>
      <c r="AL9" s="200" t="e">
        <f>DATEVALUE(CONCATENATE($J$7,"/",$O$7,"/",$R$7))</f>
        <v>#VALUE!</v>
      </c>
      <c r="AM9" s="200"/>
      <c r="AN9" s="200"/>
      <c r="AO9" s="201"/>
      <c r="AP9" s="198" t="s">
        <v>147</v>
      </c>
      <c r="AQ9" s="199"/>
      <c r="AR9" s="199"/>
      <c r="AS9" s="199"/>
      <c r="AT9" s="200" t="e">
        <f>$AL$9-VLOOKUP($J$8,設定!$B$16:$F$17,3,FALSE)</f>
        <v>#VALUE!</v>
      </c>
      <c r="AU9" s="200"/>
      <c r="AV9" s="200"/>
      <c r="AW9" s="201"/>
    </row>
    <row r="10" spans="2:49" ht="14.25" thickBot="1">
      <c r="C10" s="132" t="s">
        <v>135</v>
      </c>
      <c r="D10" s="132"/>
      <c r="E10" s="132"/>
      <c r="F10" s="132"/>
      <c r="G10" s="132"/>
      <c r="H10" s="132"/>
      <c r="I10" s="120"/>
      <c r="J10" s="187" t="e">
        <f>$AT$12</f>
        <v>#VALUE!</v>
      </c>
      <c r="K10" s="188"/>
      <c r="L10" s="189" t="e">
        <f>$AT$12</f>
        <v>#VALUE!</v>
      </c>
      <c r="M10" s="189"/>
      <c r="N10" s="77" t="s">
        <v>1</v>
      </c>
      <c r="O10" s="204" t="e">
        <f>$AT$12</f>
        <v>#VALUE!</v>
      </c>
      <c r="P10" s="204"/>
      <c r="Q10" s="77" t="s">
        <v>2</v>
      </c>
      <c r="R10" s="205" t="e">
        <f>$AT$12</f>
        <v>#VALUE!</v>
      </c>
      <c r="S10" s="205"/>
      <c r="T10" s="78" t="s">
        <v>3</v>
      </c>
      <c r="U10" s="29"/>
      <c r="V10" s="28"/>
      <c r="W10" s="28"/>
      <c r="X10" s="28"/>
      <c r="Y10" s="28"/>
      <c r="Z10" s="28"/>
      <c r="AA10" s="28"/>
      <c r="AB10" s="28"/>
      <c r="AH10" s="97"/>
      <c r="AI10" s="98"/>
      <c r="AJ10" s="98"/>
      <c r="AK10" s="98"/>
      <c r="AL10" s="209" t="e">
        <f>AL9</f>
        <v>#VALUE!</v>
      </c>
      <c r="AM10" s="209"/>
      <c r="AN10" s="209"/>
      <c r="AO10" s="210"/>
      <c r="AP10" s="97"/>
      <c r="AQ10" s="98"/>
      <c r="AR10" s="98"/>
      <c r="AS10" s="98"/>
      <c r="AT10" s="209" t="e">
        <f>AT9</f>
        <v>#VALUE!</v>
      </c>
      <c r="AU10" s="209"/>
      <c r="AV10" s="209"/>
      <c r="AW10" s="210"/>
    </row>
    <row r="11" spans="2:49" ht="14.25" thickBot="1">
      <c r="C11" s="132" t="s">
        <v>175</v>
      </c>
      <c r="D11" s="132"/>
      <c r="E11" s="132"/>
      <c r="F11" s="132"/>
      <c r="G11" s="132"/>
      <c r="H11" s="132"/>
      <c r="I11" s="120"/>
      <c r="J11" s="168"/>
      <c r="K11" s="169"/>
      <c r="L11" s="169"/>
      <c r="M11" s="169"/>
      <c r="N11" s="25" t="s">
        <v>1</v>
      </c>
      <c r="O11" s="133"/>
      <c r="P11" s="133"/>
      <c r="Q11" s="25" t="s">
        <v>2</v>
      </c>
      <c r="R11" s="133"/>
      <c r="S11" s="133"/>
      <c r="T11" s="26" t="s">
        <v>3</v>
      </c>
      <c r="U11" s="28"/>
      <c r="V11" s="28"/>
      <c r="W11" s="28"/>
      <c r="X11" s="28"/>
      <c r="Y11" s="28"/>
      <c r="Z11" s="28"/>
      <c r="AA11" s="28"/>
      <c r="AB11" s="28"/>
      <c r="AH11" s="206" t="s">
        <v>132</v>
      </c>
      <c r="AI11" s="207"/>
      <c r="AJ11" s="207"/>
      <c r="AK11" s="207"/>
      <c r="AL11" s="213" t="e">
        <f>$AL$9-$AL$7+1</f>
        <v>#VALUE!</v>
      </c>
      <c r="AM11" s="213"/>
      <c r="AN11" s="213"/>
      <c r="AO11" s="213"/>
      <c r="AP11" s="207" t="s">
        <v>133</v>
      </c>
      <c r="AQ11" s="207"/>
      <c r="AR11" s="207"/>
      <c r="AS11" s="207"/>
      <c r="AT11" s="213" t="e">
        <f>IF(VLOOKUP($J$8,設定!$B$16:$F$17,5,FALSE)-$AL$11-(VLOOKUP($J$8,設定!$B$16:$F$17,4,FALSE)+1)&lt;0,0,VLOOKUP($J$8,設定!$B$16:$F$17,5,FALSE)-$AL$11-(VLOOKUP($J$8,設定!$B$16:$F$17,4,FALSE)+'１．出産前'!AS10+1))</f>
        <v>#N/A</v>
      </c>
      <c r="AU11" s="213"/>
      <c r="AV11" s="213"/>
      <c r="AW11" s="214"/>
    </row>
    <row r="12" spans="2:49" ht="14.25" thickBot="1">
      <c r="C12" s="143" t="s">
        <v>176</v>
      </c>
      <c r="D12" s="144"/>
      <c r="E12" s="144"/>
      <c r="F12" s="144"/>
      <c r="G12" s="144"/>
      <c r="H12" s="144"/>
      <c r="I12" s="147"/>
      <c r="J12" s="168"/>
      <c r="K12" s="169"/>
      <c r="L12" s="169"/>
      <c r="M12" s="169"/>
      <c r="N12" s="25" t="s">
        <v>1</v>
      </c>
      <c r="O12" s="133"/>
      <c r="P12" s="133"/>
      <c r="Q12" s="25" t="s">
        <v>2</v>
      </c>
      <c r="R12" s="133"/>
      <c r="S12" s="133"/>
      <c r="T12" s="25" t="s">
        <v>3</v>
      </c>
      <c r="U12" s="25"/>
      <c r="V12" s="25" t="s">
        <v>5</v>
      </c>
      <c r="W12" s="26"/>
      <c r="X12" s="23" t="s">
        <v>193</v>
      </c>
      <c r="AH12" s="198" t="s">
        <v>126</v>
      </c>
      <c r="AI12" s="199"/>
      <c r="AJ12" s="199"/>
      <c r="AK12" s="199"/>
      <c r="AL12" s="200" t="e">
        <f>$AL$9+1+VLOOKUP($J$8,設定!$B$16:$E$17,4,FALSE)</f>
        <v>#VALUE!</v>
      </c>
      <c r="AM12" s="200"/>
      <c r="AN12" s="200"/>
      <c r="AO12" s="201"/>
      <c r="AP12" s="198" t="s">
        <v>134</v>
      </c>
      <c r="AQ12" s="199"/>
      <c r="AR12" s="199"/>
      <c r="AS12" s="199"/>
      <c r="AT12" s="200" t="e">
        <f>$AL$12+$AT$11</f>
        <v>#VALUE!</v>
      </c>
      <c r="AU12" s="200"/>
      <c r="AV12" s="200"/>
      <c r="AW12" s="201"/>
    </row>
    <row r="13" spans="2:49" ht="14.25" thickBot="1">
      <c r="C13" s="145"/>
      <c r="D13" s="146"/>
      <c r="E13" s="146"/>
      <c r="F13" s="146"/>
      <c r="G13" s="146"/>
      <c r="H13" s="146"/>
      <c r="I13" s="146"/>
      <c r="J13" s="168"/>
      <c r="K13" s="169"/>
      <c r="L13" s="169"/>
      <c r="M13" s="169"/>
      <c r="N13" s="25" t="s">
        <v>1</v>
      </c>
      <c r="O13" s="133"/>
      <c r="P13" s="133"/>
      <c r="Q13" s="25" t="s">
        <v>2</v>
      </c>
      <c r="R13" s="133"/>
      <c r="S13" s="133"/>
      <c r="T13" s="25" t="s">
        <v>3</v>
      </c>
      <c r="U13" s="25"/>
      <c r="V13" s="25" t="s">
        <v>6</v>
      </c>
      <c r="W13" s="26"/>
      <c r="X13" s="79" t="str">
        <f>IF(OR(ISBLANK($L$13),ISBLANK($O$13),ISBLANK($R$13)),"",IF($AS$15&lt;=$AL$18,"＊3歳以降は取得できません。",""))</f>
        <v/>
      </c>
      <c r="AB13" s="76"/>
      <c r="AH13" s="97"/>
      <c r="AI13" s="98"/>
      <c r="AJ13" s="98"/>
      <c r="AK13" s="98"/>
      <c r="AL13" s="209" t="e">
        <f>AL12</f>
        <v>#VALUE!</v>
      </c>
      <c r="AM13" s="209"/>
      <c r="AN13" s="209"/>
      <c r="AO13" s="210"/>
      <c r="AP13" s="97"/>
      <c r="AQ13" s="98"/>
      <c r="AR13" s="98"/>
      <c r="AS13" s="98"/>
      <c r="AT13" s="209" t="e">
        <f>AT12</f>
        <v>#VALUE!</v>
      </c>
      <c r="AU13" s="209"/>
      <c r="AV13" s="209"/>
      <c r="AW13" s="210"/>
    </row>
    <row r="14" spans="2:49">
      <c r="C14" s="191" t="s">
        <v>128</v>
      </c>
      <c r="D14" s="144"/>
      <c r="E14" s="144"/>
      <c r="F14" s="144"/>
      <c r="G14" s="144"/>
      <c r="H14" s="144"/>
      <c r="I14" s="147"/>
      <c r="J14" s="182" t="e">
        <f>$AL$19</f>
        <v>#VALUE!</v>
      </c>
      <c r="K14" s="183"/>
      <c r="L14" s="184" t="e">
        <f>$AL$19</f>
        <v>#VALUE!</v>
      </c>
      <c r="M14" s="184"/>
      <c r="N14" s="41" t="s">
        <v>1</v>
      </c>
      <c r="O14" s="185" t="e">
        <f>$AL$19</f>
        <v>#VALUE!</v>
      </c>
      <c r="P14" s="185"/>
      <c r="Q14" s="41" t="s">
        <v>2</v>
      </c>
      <c r="R14" s="186" t="e">
        <f>$AL$19</f>
        <v>#VALUE!</v>
      </c>
      <c r="S14" s="186"/>
      <c r="T14" s="41" t="s">
        <v>3</v>
      </c>
      <c r="U14" s="80"/>
      <c r="V14" s="80" t="s">
        <v>5</v>
      </c>
      <c r="W14" s="93"/>
      <c r="X14" s="76" t="s">
        <v>125</v>
      </c>
      <c r="AH14" s="206" t="s">
        <v>96</v>
      </c>
      <c r="AI14" s="207"/>
      <c r="AJ14" s="207"/>
      <c r="AK14" s="207"/>
      <c r="AL14" s="203" t="e">
        <f>DATEVALUE(CONCATENATE($J$11,"/",$O$11,"/",$R$11))</f>
        <v>#VALUE!</v>
      </c>
      <c r="AM14" s="203"/>
      <c r="AN14" s="203"/>
      <c r="AO14" s="208"/>
    </row>
    <row r="15" spans="2:49" ht="14.25" thickBot="1">
      <c r="C15" s="145"/>
      <c r="D15" s="146"/>
      <c r="E15" s="146"/>
      <c r="F15" s="146"/>
      <c r="G15" s="146"/>
      <c r="H15" s="146"/>
      <c r="I15" s="148"/>
      <c r="J15" s="149" t="e">
        <f>$AL$20</f>
        <v>#VALUE!</v>
      </c>
      <c r="K15" s="150"/>
      <c r="L15" s="151" t="e">
        <f>$AL$20</f>
        <v>#VALUE!</v>
      </c>
      <c r="M15" s="151"/>
      <c r="N15" s="41" t="s">
        <v>1</v>
      </c>
      <c r="O15" s="161" t="e">
        <f>$AL$20</f>
        <v>#VALUE!</v>
      </c>
      <c r="P15" s="161"/>
      <c r="Q15" s="38" t="s">
        <v>2</v>
      </c>
      <c r="R15" s="162" t="e">
        <f>$AL$20</f>
        <v>#VALUE!</v>
      </c>
      <c r="S15" s="162"/>
      <c r="T15" s="38" t="s">
        <v>3</v>
      </c>
      <c r="U15" s="28"/>
      <c r="V15" s="28" t="s">
        <v>6</v>
      </c>
      <c r="W15" s="81"/>
      <c r="X15" s="33" t="s">
        <v>136</v>
      </c>
      <c r="AH15" s="198" t="s">
        <v>101</v>
      </c>
      <c r="AI15" s="199"/>
      <c r="AJ15" s="199"/>
      <c r="AK15" s="199"/>
      <c r="AL15" s="200" t="e">
        <f>EDATE($AL$9,12)</f>
        <v>#VALUE!</v>
      </c>
      <c r="AM15" s="200"/>
      <c r="AN15" s="200"/>
      <c r="AO15" s="201"/>
      <c r="AP15" s="198" t="s">
        <v>106</v>
      </c>
      <c r="AQ15" s="199"/>
      <c r="AR15" s="199"/>
      <c r="AS15" s="200" t="e">
        <f>EDATE(AL15,24)</f>
        <v>#VALUE!</v>
      </c>
      <c r="AT15" s="200"/>
      <c r="AU15" s="200"/>
      <c r="AV15" s="200"/>
      <c r="AW15" s="52"/>
    </row>
    <row r="16" spans="2:49" ht="14.25" thickBot="1">
      <c r="C16" s="120" t="s">
        <v>7</v>
      </c>
      <c r="D16" s="121"/>
      <c r="E16" s="121"/>
      <c r="F16" s="121"/>
      <c r="G16" s="121"/>
      <c r="H16" s="121"/>
      <c r="I16" s="121"/>
      <c r="J16" s="158"/>
      <c r="K16" s="159"/>
      <c r="L16" s="159"/>
      <c r="M16" s="160"/>
      <c r="N16" s="43" t="s">
        <v>77</v>
      </c>
      <c r="O16" s="137" t="s">
        <v>82</v>
      </c>
      <c r="P16" s="138"/>
      <c r="Q16" s="138"/>
      <c r="R16" s="139"/>
      <c r="S16" s="134">
        <f>ROUND($J$16/22,-1)</f>
        <v>0</v>
      </c>
      <c r="T16" s="135"/>
      <c r="U16" s="135"/>
      <c r="V16" s="135"/>
      <c r="W16" s="136"/>
      <c r="X16" s="33" t="s">
        <v>92</v>
      </c>
      <c r="AH16" s="97"/>
      <c r="AI16" s="98"/>
      <c r="AJ16" s="98"/>
      <c r="AK16" s="98"/>
      <c r="AL16" s="209" t="e">
        <f>AL15</f>
        <v>#VALUE!</v>
      </c>
      <c r="AM16" s="209"/>
      <c r="AN16" s="209"/>
      <c r="AO16" s="210"/>
      <c r="AP16" s="97"/>
      <c r="AQ16" s="98"/>
      <c r="AR16" s="98"/>
      <c r="AS16" s="209" t="e">
        <f>AS15</f>
        <v>#VALUE!</v>
      </c>
      <c r="AT16" s="209"/>
      <c r="AU16" s="209"/>
      <c r="AV16" s="209"/>
      <c r="AW16" s="65"/>
    </row>
    <row r="17" spans="2:45">
      <c r="C17" s="45" t="s">
        <v>127</v>
      </c>
      <c r="D17" s="82"/>
      <c r="E17" s="44" t="s">
        <v>194</v>
      </c>
      <c r="F17" s="82"/>
      <c r="G17" s="82"/>
      <c r="H17" s="82"/>
      <c r="I17" s="82"/>
      <c r="J17" s="82"/>
      <c r="K17" s="82"/>
      <c r="L17" s="83"/>
      <c r="M17" s="83"/>
      <c r="N17" s="43"/>
      <c r="O17" s="84"/>
      <c r="P17" s="84"/>
      <c r="Q17" s="84"/>
      <c r="R17" s="84"/>
      <c r="S17" s="85"/>
      <c r="T17" s="85"/>
      <c r="U17" s="85"/>
      <c r="V17" s="85"/>
      <c r="W17" s="85"/>
      <c r="X17" s="33"/>
      <c r="AH17" s="120" t="s">
        <v>97</v>
      </c>
      <c r="AI17" s="121"/>
      <c r="AJ17" s="121"/>
      <c r="AK17" s="121"/>
      <c r="AL17" s="203" t="e">
        <f>DATEVALUE(CONCATENATE($J$12,"/",$O$12,"/",$R$12))</f>
        <v>#VALUE!</v>
      </c>
      <c r="AM17" s="203"/>
      <c r="AN17" s="203"/>
      <c r="AO17" s="203"/>
      <c r="AP17" s="211" t="e">
        <f>AL17</f>
        <v>#VALUE!</v>
      </c>
      <c r="AQ17" s="211"/>
      <c r="AR17" s="211"/>
      <c r="AS17" s="212"/>
    </row>
    <row r="18" spans="2:45">
      <c r="C18" s="45"/>
      <c r="D18" s="82"/>
      <c r="E18" s="44" t="s">
        <v>195</v>
      </c>
      <c r="F18" s="82"/>
      <c r="G18" s="82"/>
      <c r="H18" s="82"/>
      <c r="I18" s="82"/>
      <c r="J18" s="82"/>
      <c r="K18" s="82"/>
      <c r="L18" s="83"/>
      <c r="M18" s="83"/>
      <c r="N18" s="43"/>
      <c r="O18" s="84"/>
      <c r="P18" s="84"/>
      <c r="Q18" s="84"/>
      <c r="R18" s="84"/>
      <c r="S18" s="85"/>
      <c r="T18" s="85"/>
      <c r="U18" s="85"/>
      <c r="V18" s="85"/>
      <c r="W18" s="85"/>
      <c r="X18" s="33"/>
      <c r="AH18" s="120" t="s">
        <v>98</v>
      </c>
      <c r="AI18" s="121"/>
      <c r="AJ18" s="121"/>
      <c r="AK18" s="121"/>
      <c r="AL18" s="203" t="e">
        <f>DATEVALUE(CONCATENATE($J$13,"/",$O$13,"/",$R$13))</f>
        <v>#VALUE!</v>
      </c>
      <c r="AM18" s="203"/>
      <c r="AN18" s="203"/>
      <c r="AO18" s="203"/>
      <c r="AP18" s="211" t="e">
        <f>AL18</f>
        <v>#VALUE!</v>
      </c>
      <c r="AQ18" s="211"/>
      <c r="AR18" s="211"/>
      <c r="AS18" s="212"/>
    </row>
    <row r="19" spans="2:45">
      <c r="C19" s="45" t="s">
        <v>129</v>
      </c>
      <c r="D19" s="45"/>
      <c r="E19" s="45" t="s">
        <v>196</v>
      </c>
      <c r="F19" s="45"/>
      <c r="G19" s="45"/>
      <c r="H19" s="45"/>
      <c r="I19" s="45"/>
      <c r="J19" s="45"/>
      <c r="K19" s="45"/>
      <c r="L19" s="45"/>
      <c r="M19" s="45"/>
      <c r="N19" s="45"/>
      <c r="O19" s="45"/>
      <c r="P19" s="45"/>
      <c r="Q19" s="45"/>
      <c r="R19" s="45"/>
      <c r="S19" s="45"/>
      <c r="T19" s="45"/>
      <c r="U19" s="45"/>
      <c r="V19" s="22"/>
      <c r="W19" s="22"/>
      <c r="X19" s="22"/>
      <c r="Y19" s="22"/>
      <c r="Z19" s="22"/>
      <c r="AA19" s="22"/>
      <c r="AB19" s="22"/>
      <c r="AH19" s="120" t="s">
        <v>99</v>
      </c>
      <c r="AI19" s="121"/>
      <c r="AJ19" s="121"/>
      <c r="AK19" s="121"/>
      <c r="AL19" s="203" t="e">
        <f>$AL$17</f>
        <v>#VALUE!</v>
      </c>
      <c r="AM19" s="203"/>
      <c r="AN19" s="203"/>
      <c r="AO19" s="203"/>
      <c r="AP19" s="211" t="e">
        <f>AL19</f>
        <v>#VALUE!</v>
      </c>
      <c r="AQ19" s="211"/>
      <c r="AR19" s="211"/>
      <c r="AS19" s="212"/>
    </row>
    <row r="20" spans="2:45">
      <c r="C20" s="45"/>
      <c r="D20" s="45"/>
      <c r="E20" s="45" t="s">
        <v>197</v>
      </c>
      <c r="F20" s="45"/>
      <c r="G20" s="45"/>
      <c r="H20" s="45"/>
      <c r="I20" s="45"/>
      <c r="J20" s="45"/>
      <c r="K20" s="45"/>
      <c r="L20" s="45"/>
      <c r="M20" s="45"/>
      <c r="N20" s="45"/>
      <c r="O20" s="45"/>
      <c r="P20" s="45"/>
      <c r="Q20" s="45"/>
      <c r="R20" s="45"/>
      <c r="S20" s="45"/>
      <c r="T20" s="45"/>
      <c r="U20" s="45"/>
      <c r="V20" s="22"/>
      <c r="W20" s="22"/>
      <c r="X20" s="22"/>
      <c r="Y20" s="22"/>
      <c r="Z20" s="22"/>
      <c r="AA20" s="22"/>
      <c r="AB20" s="22"/>
      <c r="AH20" s="120" t="s">
        <v>100</v>
      </c>
      <c r="AI20" s="121"/>
      <c r="AJ20" s="121"/>
      <c r="AK20" s="121"/>
      <c r="AL20" s="203" t="e">
        <f>MIN($AL$15-1,$AL$18)</f>
        <v>#VALUE!</v>
      </c>
      <c r="AM20" s="203"/>
      <c r="AN20" s="203"/>
      <c r="AO20" s="203"/>
      <c r="AP20" s="211" t="e">
        <f>AL20</f>
        <v>#VALUE!</v>
      </c>
      <c r="AQ20" s="211"/>
      <c r="AR20" s="211"/>
      <c r="AS20" s="212"/>
    </row>
    <row r="21" spans="2:45">
      <c r="C21" s="45"/>
      <c r="D21" s="45"/>
      <c r="E21" s="45" t="s">
        <v>198</v>
      </c>
      <c r="F21" s="45"/>
      <c r="G21" s="45"/>
      <c r="H21" s="45"/>
      <c r="I21" s="45"/>
      <c r="J21" s="45"/>
      <c r="K21" s="45"/>
      <c r="L21" s="45"/>
      <c r="M21" s="45"/>
      <c r="N21" s="45"/>
      <c r="O21" s="45"/>
      <c r="P21" s="45"/>
      <c r="Q21" s="45"/>
      <c r="R21" s="45"/>
      <c r="S21" s="45"/>
      <c r="T21" s="45"/>
      <c r="U21" s="45"/>
      <c r="V21" s="22"/>
      <c r="W21" s="22"/>
      <c r="X21" s="22"/>
      <c r="Y21" s="22"/>
      <c r="Z21" s="22"/>
      <c r="AA21" s="22"/>
      <c r="AB21" s="22"/>
    </row>
    <row r="22" spans="2:45">
      <c r="C22" s="45"/>
      <c r="D22" s="45"/>
      <c r="E22" s="45" t="s">
        <v>199</v>
      </c>
      <c r="F22" s="45"/>
      <c r="G22" s="45"/>
      <c r="H22" s="45"/>
      <c r="I22" s="45"/>
      <c r="J22" s="45"/>
      <c r="K22" s="45"/>
      <c r="L22" s="45"/>
      <c r="M22" s="45"/>
      <c r="N22" s="45"/>
      <c r="O22" s="45"/>
      <c r="P22" s="45"/>
      <c r="Q22" s="45"/>
      <c r="R22" s="45"/>
      <c r="S22" s="45"/>
      <c r="T22" s="45"/>
      <c r="U22" s="45"/>
      <c r="V22" s="22"/>
      <c r="W22" s="22"/>
      <c r="X22" s="22"/>
      <c r="Y22" s="22"/>
      <c r="Z22" s="22"/>
      <c r="AA22" s="22"/>
      <c r="AB22" s="22"/>
    </row>
    <row r="23" spans="2:45">
      <c r="C23" s="45"/>
      <c r="D23" s="86"/>
      <c r="E23" s="87" t="s">
        <v>130</v>
      </c>
      <c r="G23" s="190" t="s">
        <v>180</v>
      </c>
      <c r="H23" s="190"/>
      <c r="I23" s="190"/>
      <c r="J23" s="190"/>
      <c r="K23" s="190"/>
      <c r="L23" s="190"/>
      <c r="M23" s="190"/>
      <c r="N23" s="190"/>
      <c r="O23" s="190"/>
      <c r="P23" s="190"/>
      <c r="Q23" s="190"/>
      <c r="R23" s="190"/>
      <c r="S23" s="190"/>
      <c r="T23" s="190"/>
      <c r="U23" s="190"/>
      <c r="V23" s="190"/>
      <c r="W23" s="190"/>
      <c r="Y23" s="22"/>
      <c r="Z23" s="22"/>
      <c r="AA23" s="22"/>
      <c r="AB23" s="22"/>
    </row>
    <row r="24" spans="2:45" ht="5.25" customHeight="1">
      <c r="B24" s="62"/>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62"/>
    </row>
    <row r="25" spans="2:45" ht="5.25" customHeight="1">
      <c r="B25" s="47"/>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2"/>
    </row>
    <row r="26" spans="2:45">
      <c r="B26" s="53" t="s">
        <v>200</v>
      </c>
      <c r="C26" s="54"/>
      <c r="D26" s="54"/>
      <c r="E26" s="54"/>
      <c r="F26" s="54"/>
      <c r="G26" s="54"/>
      <c r="H26" s="54"/>
      <c r="I26" s="54"/>
      <c r="J26" s="54"/>
      <c r="K26" s="54"/>
      <c r="L26" s="54"/>
      <c r="M26" s="54"/>
      <c r="N26" s="54"/>
      <c r="O26" s="60"/>
      <c r="P26" s="88"/>
      <c r="Q26" s="88"/>
      <c r="R26" s="88"/>
      <c r="S26" s="88"/>
      <c r="T26" s="88"/>
      <c r="U26" s="88"/>
      <c r="V26" s="88"/>
      <c r="W26" s="88"/>
      <c r="X26" s="88"/>
      <c r="Y26" s="88"/>
      <c r="Z26" s="88"/>
      <c r="AA26" s="88"/>
      <c r="AB26" s="88"/>
      <c r="AC26" s="88"/>
      <c r="AD26" s="88"/>
      <c r="AE26" s="88"/>
      <c r="AF26" s="88"/>
      <c r="AG26" s="56" t="s">
        <v>142</v>
      </c>
    </row>
    <row r="27" spans="2:45" ht="8.25" customHeight="1">
      <c r="B27" s="53"/>
      <c r="C27" s="54"/>
      <c r="D27" s="54"/>
      <c r="E27" s="54"/>
      <c r="F27" s="54"/>
      <c r="G27" s="54"/>
      <c r="H27" s="54"/>
      <c r="I27" s="54"/>
      <c r="J27" s="54"/>
      <c r="K27" s="54"/>
      <c r="L27" s="54"/>
      <c r="M27" s="54"/>
      <c r="N27" s="54"/>
      <c r="O27" s="60"/>
      <c r="P27" s="88"/>
      <c r="Q27" s="88"/>
      <c r="R27" s="88"/>
      <c r="S27" s="88"/>
      <c r="T27" s="88"/>
      <c r="U27" s="88"/>
      <c r="V27" s="88"/>
      <c r="W27" s="88"/>
      <c r="X27" s="88"/>
      <c r="Y27" s="88"/>
      <c r="Z27" s="88"/>
      <c r="AA27" s="88"/>
      <c r="AB27" s="88"/>
      <c r="AC27" s="88"/>
      <c r="AD27" s="88"/>
      <c r="AE27" s="88"/>
      <c r="AF27" s="88"/>
      <c r="AG27" s="57"/>
    </row>
    <row r="28" spans="2:45">
      <c r="B28" s="53"/>
      <c r="C28" s="54"/>
      <c r="D28" s="192" t="s">
        <v>118</v>
      </c>
      <c r="E28" s="192"/>
      <c r="F28" s="192"/>
      <c r="G28" s="193" t="s">
        <v>119</v>
      </c>
      <c r="H28" s="193"/>
      <c r="I28" s="193"/>
      <c r="J28" s="193"/>
      <c r="K28" s="193"/>
      <c r="L28" s="193"/>
      <c r="M28" s="194" t="e">
        <f>'１．出産前'!$AL$11</f>
        <v>#VALUE!</v>
      </c>
      <c r="N28" s="194"/>
      <c r="O28" s="194"/>
      <c r="P28" s="194"/>
      <c r="Q28" s="194"/>
      <c r="R28" s="194"/>
      <c r="S28" s="195"/>
      <c r="T28" s="89" t="s">
        <v>8</v>
      </c>
      <c r="U28" s="196" t="e">
        <f>'１．出産前'!$AL$13</f>
        <v>#VALUE!</v>
      </c>
      <c r="V28" s="194"/>
      <c r="W28" s="194"/>
      <c r="X28" s="194"/>
      <c r="Y28" s="194"/>
      <c r="Z28" s="194"/>
      <c r="AA28" s="194"/>
      <c r="AB28" s="88"/>
      <c r="AC28" s="88"/>
      <c r="AD28" s="88"/>
      <c r="AE28" s="88"/>
      <c r="AF28" s="88"/>
      <c r="AG28" s="57"/>
    </row>
    <row r="29" spans="2:45">
      <c r="B29" s="53"/>
      <c r="C29" s="54"/>
      <c r="D29" s="192"/>
      <c r="E29" s="192"/>
      <c r="F29" s="192"/>
      <c r="G29" s="193" t="s">
        <v>139</v>
      </c>
      <c r="H29" s="193"/>
      <c r="I29" s="193"/>
      <c r="J29" s="193"/>
      <c r="K29" s="193"/>
      <c r="L29" s="193"/>
      <c r="M29" s="194" t="e">
        <f>'１．出産前'!$AL$12</f>
        <v>#VALUE!</v>
      </c>
      <c r="N29" s="194"/>
      <c r="O29" s="194"/>
      <c r="P29" s="194"/>
      <c r="Q29" s="194"/>
      <c r="R29" s="194"/>
      <c r="S29" s="195"/>
      <c r="T29" s="89" t="s">
        <v>8</v>
      </c>
      <c r="U29" s="196" t="e">
        <f>'１．出産前'!$AL$13</f>
        <v>#VALUE!</v>
      </c>
      <c r="V29" s="194"/>
      <c r="W29" s="194"/>
      <c r="X29" s="194"/>
      <c r="Y29" s="194"/>
      <c r="Z29" s="194"/>
      <c r="AA29" s="194"/>
      <c r="AB29" s="88"/>
      <c r="AC29" s="88"/>
      <c r="AD29" s="88"/>
      <c r="AE29" s="88"/>
      <c r="AF29" s="88"/>
      <c r="AG29" s="57"/>
    </row>
    <row r="30" spans="2:45">
      <c r="B30" s="53"/>
      <c r="C30" s="54"/>
      <c r="D30" s="192" t="s">
        <v>138</v>
      </c>
      <c r="E30" s="192"/>
      <c r="F30" s="192"/>
      <c r="G30" s="193" t="s">
        <v>119</v>
      </c>
      <c r="H30" s="193"/>
      <c r="I30" s="193"/>
      <c r="J30" s="193"/>
      <c r="K30" s="193"/>
      <c r="L30" s="193"/>
      <c r="M30" s="194" t="e">
        <f>$AL$7</f>
        <v>#VALUE!</v>
      </c>
      <c r="N30" s="194"/>
      <c r="O30" s="194"/>
      <c r="P30" s="194"/>
      <c r="Q30" s="194"/>
      <c r="R30" s="194"/>
      <c r="S30" s="195"/>
      <c r="T30" s="89" t="s">
        <v>8</v>
      </c>
      <c r="U30" s="196" t="e">
        <f>$AL$14</f>
        <v>#VALUE!</v>
      </c>
      <c r="V30" s="194"/>
      <c r="W30" s="194"/>
      <c r="X30" s="194"/>
      <c r="Y30" s="194"/>
      <c r="Z30" s="194"/>
      <c r="AA30" s="194"/>
      <c r="AB30" s="88"/>
      <c r="AC30" s="88"/>
      <c r="AD30" s="88"/>
      <c r="AE30" s="88"/>
      <c r="AF30" s="88"/>
      <c r="AG30" s="57"/>
    </row>
    <row r="31" spans="2:45">
      <c r="B31" s="53"/>
      <c r="C31" s="54"/>
      <c r="D31" s="192"/>
      <c r="E31" s="192"/>
      <c r="F31" s="192"/>
      <c r="G31" s="193" t="s">
        <v>139</v>
      </c>
      <c r="H31" s="193"/>
      <c r="I31" s="193"/>
      <c r="J31" s="193"/>
      <c r="K31" s="193"/>
      <c r="L31" s="193"/>
      <c r="M31" s="194" t="e">
        <f>IF($AL$9&lt;=$AT$7,MAX($AL$7,$AT$9),$M$29)</f>
        <v>#VALUE!</v>
      </c>
      <c r="N31" s="194"/>
      <c r="O31" s="194"/>
      <c r="P31" s="194"/>
      <c r="Q31" s="194"/>
      <c r="R31" s="194"/>
      <c r="S31" s="195"/>
      <c r="T31" s="89" t="s">
        <v>8</v>
      </c>
      <c r="U31" s="196" t="e">
        <f>AL12</f>
        <v>#VALUE!</v>
      </c>
      <c r="V31" s="194"/>
      <c r="W31" s="194"/>
      <c r="X31" s="194"/>
      <c r="Y31" s="194"/>
      <c r="Z31" s="194"/>
      <c r="AA31" s="194"/>
      <c r="AB31" s="88"/>
      <c r="AC31" s="88"/>
      <c r="AD31" s="88"/>
      <c r="AE31" s="88"/>
      <c r="AF31" s="88"/>
      <c r="AG31" s="57"/>
    </row>
    <row r="32" spans="2:45" ht="3.75" customHeight="1">
      <c r="B32" s="53"/>
      <c r="C32" s="54"/>
      <c r="D32" s="54"/>
      <c r="E32" s="54"/>
      <c r="F32" s="54"/>
      <c r="G32" s="54"/>
      <c r="H32" s="54"/>
      <c r="I32" s="54"/>
      <c r="J32" s="54"/>
      <c r="K32" s="54"/>
      <c r="L32" s="54"/>
      <c r="M32" s="54"/>
      <c r="N32" s="54"/>
      <c r="O32" s="60"/>
      <c r="P32" s="88"/>
      <c r="Q32" s="88"/>
      <c r="R32" s="88"/>
      <c r="S32" s="88"/>
      <c r="T32" s="88"/>
      <c r="U32" s="88"/>
      <c r="V32" s="88"/>
      <c r="W32" s="88"/>
      <c r="X32" s="88"/>
      <c r="Y32" s="88"/>
      <c r="Z32" s="88"/>
      <c r="AA32" s="88"/>
      <c r="AB32" s="88"/>
      <c r="AC32" s="88"/>
      <c r="AD32" s="88"/>
      <c r="AE32" s="88"/>
      <c r="AF32" s="88"/>
      <c r="AG32" s="57"/>
    </row>
    <row r="33" spans="2:33">
      <c r="B33" s="53" t="s">
        <v>137</v>
      </c>
      <c r="C33" s="54"/>
      <c r="D33" s="54"/>
      <c r="E33" s="54"/>
      <c r="F33" s="54"/>
      <c r="G33" s="54"/>
      <c r="H33" s="54"/>
      <c r="I33" s="54"/>
      <c r="J33" s="54"/>
      <c r="K33" s="54"/>
      <c r="L33" s="54"/>
      <c r="M33" s="54"/>
      <c r="N33" s="54"/>
      <c r="O33" s="60"/>
      <c r="P33" s="88"/>
      <c r="Q33" s="88"/>
      <c r="R33" s="88"/>
      <c r="S33" s="88"/>
      <c r="T33" s="88"/>
      <c r="U33" s="88"/>
      <c r="V33" s="88"/>
      <c r="W33" s="88"/>
      <c r="X33" s="88"/>
      <c r="Y33" s="88"/>
      <c r="Z33" s="88"/>
      <c r="AA33" s="88"/>
      <c r="AB33" s="88"/>
      <c r="AC33" s="88"/>
      <c r="AD33" s="88"/>
      <c r="AE33" s="88"/>
      <c r="AF33" s="88"/>
      <c r="AG33" s="57"/>
    </row>
    <row r="34" spans="2:33" ht="8.25" customHeight="1">
      <c r="B34" s="53"/>
      <c r="C34" s="54"/>
      <c r="D34" s="54"/>
      <c r="E34" s="54"/>
      <c r="F34" s="54"/>
      <c r="G34" s="54"/>
      <c r="H34" s="54"/>
      <c r="I34" s="54"/>
      <c r="J34" s="54"/>
      <c r="K34" s="54"/>
      <c r="L34" s="54"/>
      <c r="M34" s="54"/>
      <c r="N34" s="54"/>
      <c r="O34" s="60"/>
      <c r="P34" s="88"/>
      <c r="Q34" s="88"/>
      <c r="R34" s="88"/>
      <c r="S34" s="88"/>
      <c r="T34" s="88"/>
      <c r="U34" s="88"/>
      <c r="V34" s="88"/>
      <c r="W34" s="88"/>
      <c r="X34" s="88"/>
      <c r="Y34" s="88"/>
      <c r="Z34" s="88"/>
      <c r="AA34" s="88"/>
      <c r="AB34" s="88"/>
      <c r="AC34" s="88"/>
      <c r="AD34" s="88"/>
      <c r="AE34" s="88"/>
      <c r="AF34" s="88"/>
      <c r="AG34" s="57"/>
    </row>
    <row r="35" spans="2:33">
      <c r="B35" s="53"/>
      <c r="C35" s="54" t="s">
        <v>201</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7"/>
    </row>
    <row r="36" spans="2:33">
      <c r="B36" s="53"/>
      <c r="C36" s="58" t="s">
        <v>202</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7"/>
    </row>
    <row r="37" spans="2:33" ht="4.5" customHeight="1">
      <c r="B37" s="53"/>
      <c r="C37" s="58"/>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7"/>
    </row>
    <row r="38" spans="2:33">
      <c r="B38" s="53"/>
      <c r="C38" s="54"/>
      <c r="D38" s="54"/>
      <c r="E38" s="54"/>
      <c r="F38" s="54"/>
      <c r="G38" s="54"/>
      <c r="H38" s="54"/>
      <c r="I38" s="54"/>
      <c r="J38" s="197" t="e">
        <f>$M$31</f>
        <v>#VALUE!</v>
      </c>
      <c r="K38" s="197"/>
      <c r="L38" s="197"/>
      <c r="M38" s="197"/>
      <c r="N38" s="197"/>
      <c r="O38" s="197"/>
      <c r="P38" s="197"/>
      <c r="Q38" s="59" t="s">
        <v>8</v>
      </c>
      <c r="R38" s="197" t="e">
        <f>$AL$12-DAY($AL$12+1)</f>
        <v>#VALUE!</v>
      </c>
      <c r="S38" s="197"/>
      <c r="T38" s="197"/>
      <c r="U38" s="197"/>
      <c r="V38" s="197"/>
      <c r="W38" s="197"/>
      <c r="X38" s="197"/>
      <c r="Y38" s="54"/>
      <c r="Z38" s="54"/>
      <c r="AA38" s="54"/>
      <c r="AB38" s="54"/>
      <c r="AC38" s="54"/>
      <c r="AD38" s="54"/>
      <c r="AE38" s="54"/>
      <c r="AF38" s="54"/>
      <c r="AG38" s="57"/>
    </row>
    <row r="39" spans="2:33" ht="6" customHeight="1">
      <c r="B39" s="61"/>
      <c r="C39" s="62"/>
      <c r="D39" s="62"/>
      <c r="E39" s="62"/>
      <c r="F39" s="62"/>
      <c r="G39" s="62"/>
      <c r="H39" s="62"/>
      <c r="I39" s="62"/>
      <c r="J39" s="63"/>
      <c r="K39" s="63"/>
      <c r="L39" s="63"/>
      <c r="M39" s="63"/>
      <c r="N39" s="63"/>
      <c r="O39" s="63"/>
      <c r="P39" s="63"/>
      <c r="Q39" s="64"/>
      <c r="R39" s="63"/>
      <c r="S39" s="63"/>
      <c r="T39" s="63"/>
      <c r="U39" s="63"/>
      <c r="V39" s="63"/>
      <c r="W39" s="63"/>
      <c r="X39" s="63"/>
      <c r="Y39" s="62"/>
      <c r="Z39" s="62"/>
      <c r="AA39" s="62"/>
      <c r="AB39" s="62"/>
      <c r="AC39" s="62"/>
      <c r="AD39" s="62"/>
      <c r="AE39" s="62"/>
      <c r="AF39" s="62"/>
      <c r="AG39" s="65"/>
    </row>
    <row r="40" spans="2:33" ht="4.5" customHeight="1">
      <c r="B40" s="53"/>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7"/>
    </row>
    <row r="41" spans="2:33">
      <c r="B41" s="53" t="s">
        <v>117</v>
      </c>
      <c r="C41" s="54"/>
      <c r="D41" s="54"/>
      <c r="E41" s="54"/>
      <c r="F41" s="54"/>
      <c r="G41" s="54"/>
      <c r="H41" s="54"/>
      <c r="I41" s="54"/>
      <c r="J41" s="54"/>
      <c r="K41" s="54"/>
      <c r="L41" s="54"/>
      <c r="M41" s="54"/>
      <c r="N41" s="54"/>
      <c r="O41" s="60"/>
      <c r="P41" s="88"/>
      <c r="Q41" s="88"/>
      <c r="R41" s="88"/>
      <c r="S41" s="88"/>
      <c r="T41" s="88"/>
      <c r="U41" s="88"/>
      <c r="V41" s="88"/>
      <c r="W41" s="88"/>
      <c r="X41" s="88"/>
      <c r="Y41" s="88"/>
      <c r="Z41" s="88"/>
      <c r="AA41" s="88"/>
      <c r="AB41" s="88"/>
      <c r="AC41" s="88"/>
      <c r="AD41" s="88"/>
      <c r="AE41" s="88"/>
      <c r="AF41" s="54"/>
      <c r="AG41" s="56" t="s">
        <v>145</v>
      </c>
    </row>
    <row r="42" spans="2:33" ht="7.5" customHeight="1">
      <c r="B42" s="53"/>
      <c r="C42" s="54"/>
      <c r="D42" s="54"/>
      <c r="E42" s="54"/>
      <c r="F42" s="54"/>
      <c r="G42" s="54"/>
      <c r="H42" s="54"/>
      <c r="I42" s="54"/>
      <c r="J42" s="54"/>
      <c r="K42" s="54"/>
      <c r="L42" s="54"/>
      <c r="M42" s="54"/>
      <c r="N42" s="54"/>
      <c r="O42" s="60"/>
      <c r="P42" s="88"/>
      <c r="Q42" s="88"/>
      <c r="R42" s="88"/>
      <c r="S42" s="88"/>
      <c r="T42" s="88"/>
      <c r="U42" s="88"/>
      <c r="V42" s="88"/>
      <c r="W42" s="88"/>
      <c r="X42" s="88"/>
      <c r="Y42" s="88"/>
      <c r="Z42" s="88"/>
      <c r="AA42" s="88"/>
      <c r="AB42" s="88"/>
      <c r="AC42" s="88"/>
      <c r="AD42" s="88"/>
      <c r="AE42" s="88"/>
      <c r="AF42" s="54"/>
      <c r="AG42" s="57"/>
    </row>
    <row r="43" spans="2:33">
      <c r="B43" s="53"/>
      <c r="C43" s="54" t="s">
        <v>185</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7"/>
    </row>
    <row r="44" spans="2:33">
      <c r="B44" s="53"/>
      <c r="C44" s="58" t="s">
        <v>203</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7"/>
    </row>
    <row r="45" spans="2:33" ht="3.75" customHeight="1">
      <c r="B45" s="53"/>
      <c r="C45" s="58"/>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7"/>
    </row>
    <row r="46" spans="2:33">
      <c r="B46" s="53"/>
      <c r="C46" s="54"/>
      <c r="D46" s="54"/>
      <c r="E46" s="54"/>
      <c r="F46" s="54"/>
      <c r="G46" s="54"/>
      <c r="H46" s="54"/>
      <c r="I46" s="54"/>
      <c r="J46" s="197" t="e">
        <f>$AL$17</f>
        <v>#VALUE!</v>
      </c>
      <c r="K46" s="197"/>
      <c r="L46" s="197"/>
      <c r="M46" s="197"/>
      <c r="N46" s="197"/>
      <c r="O46" s="197"/>
      <c r="P46" s="197"/>
      <c r="Q46" s="59" t="s">
        <v>8</v>
      </c>
      <c r="R46" s="197" t="e">
        <f>$AL$18-DAY($AL$18+1)</f>
        <v>#VALUE!</v>
      </c>
      <c r="S46" s="197"/>
      <c r="T46" s="197"/>
      <c r="U46" s="197"/>
      <c r="V46" s="197"/>
      <c r="W46" s="197"/>
      <c r="X46" s="197"/>
      <c r="Y46" s="54"/>
      <c r="Z46" s="54"/>
      <c r="AA46" s="54"/>
      <c r="AB46" s="54"/>
      <c r="AC46" s="54"/>
      <c r="AD46" s="54"/>
      <c r="AE46" s="54"/>
      <c r="AF46" s="54"/>
      <c r="AG46" s="57"/>
    </row>
    <row r="47" spans="2:33" ht="3" customHeight="1">
      <c r="B47" s="90"/>
      <c r="C47" s="91"/>
      <c r="D47" s="91"/>
      <c r="E47" s="91"/>
      <c r="F47" s="91"/>
      <c r="G47" s="91"/>
      <c r="H47" s="91"/>
      <c r="I47" s="91"/>
      <c r="J47" s="63"/>
      <c r="K47" s="63"/>
      <c r="L47" s="63"/>
      <c r="M47" s="63"/>
      <c r="N47" s="63"/>
      <c r="O47" s="63"/>
      <c r="P47" s="63"/>
      <c r="Q47" s="64"/>
      <c r="R47" s="63"/>
      <c r="S47" s="63"/>
      <c r="T47" s="63"/>
      <c r="U47" s="63"/>
      <c r="V47" s="63"/>
      <c r="W47" s="63"/>
      <c r="X47" s="63"/>
      <c r="Y47" s="91"/>
      <c r="Z47" s="91"/>
      <c r="AA47" s="91"/>
      <c r="AB47" s="91"/>
      <c r="AC47" s="91"/>
      <c r="AD47" s="91"/>
      <c r="AE47" s="91"/>
      <c r="AF47" s="91"/>
      <c r="AG47" s="92"/>
    </row>
    <row r="48" spans="2:33" ht="5.25" customHeight="1">
      <c r="B48" s="47"/>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2"/>
    </row>
    <row r="49" spans="2:41">
      <c r="B49" s="53" t="s">
        <v>144</v>
      </c>
      <c r="C49" s="54"/>
      <c r="D49" s="54"/>
      <c r="E49" s="54"/>
      <c r="F49" s="54"/>
      <c r="G49" s="54"/>
      <c r="H49" s="54"/>
      <c r="I49" s="54"/>
      <c r="J49" s="54"/>
      <c r="K49" s="54"/>
      <c r="L49" s="54"/>
      <c r="M49" s="54"/>
      <c r="N49" s="54"/>
      <c r="O49" s="60"/>
      <c r="P49" s="88"/>
      <c r="Q49" s="88"/>
      <c r="R49" s="88"/>
      <c r="S49" s="88"/>
      <c r="T49" s="88"/>
      <c r="U49" s="88"/>
      <c r="V49" s="88"/>
      <c r="W49" s="88"/>
      <c r="X49" s="88"/>
      <c r="Y49" s="88"/>
      <c r="Z49" s="88"/>
      <c r="AA49" s="88"/>
      <c r="AB49" s="88"/>
      <c r="AC49" s="88"/>
      <c r="AD49" s="88"/>
      <c r="AE49" s="54"/>
      <c r="AF49" s="54"/>
      <c r="AG49" s="56" t="s">
        <v>146</v>
      </c>
    </row>
    <row r="50" spans="2:41" ht="8.25" customHeight="1">
      <c r="B50" s="53"/>
      <c r="C50" s="54"/>
      <c r="D50" s="54"/>
      <c r="E50" s="54"/>
      <c r="F50" s="54"/>
      <c r="G50" s="54"/>
      <c r="H50" s="54"/>
      <c r="I50" s="54"/>
      <c r="J50" s="54"/>
      <c r="K50" s="54"/>
      <c r="L50" s="54"/>
      <c r="M50" s="54"/>
      <c r="N50" s="54"/>
      <c r="O50" s="60"/>
      <c r="P50" s="88"/>
      <c r="Q50" s="88"/>
      <c r="R50" s="88"/>
      <c r="S50" s="88"/>
      <c r="T50" s="88"/>
      <c r="U50" s="88"/>
      <c r="V50" s="88"/>
      <c r="W50" s="88"/>
      <c r="X50" s="88"/>
      <c r="Y50" s="88"/>
      <c r="Z50" s="88"/>
      <c r="AA50" s="88"/>
      <c r="AB50" s="88"/>
      <c r="AC50" s="88"/>
      <c r="AD50" s="88"/>
      <c r="AE50" s="54"/>
      <c r="AF50" s="54"/>
      <c r="AG50" s="57"/>
    </row>
    <row r="51" spans="2:41">
      <c r="B51" s="53"/>
      <c r="C51" s="54" t="s">
        <v>78</v>
      </c>
      <c r="D51" s="54"/>
      <c r="E51" s="54"/>
      <c r="F51" s="54"/>
      <c r="G51" s="54"/>
      <c r="H51" s="54"/>
      <c r="I51" s="54"/>
      <c r="J51" s="54"/>
      <c r="K51" s="54"/>
      <c r="L51" s="54"/>
      <c r="M51" s="54"/>
      <c r="N51" s="54"/>
      <c r="O51" s="54" t="s">
        <v>81</v>
      </c>
      <c r="P51" s="54"/>
      <c r="Q51" s="54"/>
      <c r="R51" s="54"/>
      <c r="S51" s="54"/>
      <c r="T51" s="54"/>
      <c r="U51" s="54"/>
      <c r="V51" s="54"/>
      <c r="W51" s="99">
        <f>ROUNDDOWN(MIN(($S$16*設定!$B$12),設定!$B$8),0)</f>
        <v>0</v>
      </c>
      <c r="X51" s="99"/>
      <c r="Y51" s="99"/>
      <c r="Z51" s="99"/>
      <c r="AA51" s="99"/>
      <c r="AB51" s="99"/>
      <c r="AC51" s="68" t="s">
        <v>93</v>
      </c>
      <c r="AD51" s="54"/>
      <c r="AE51" s="54"/>
      <c r="AF51" s="54"/>
      <c r="AG51" s="57"/>
    </row>
    <row r="52" spans="2:41">
      <c r="B52" s="53"/>
      <c r="C52" s="54" t="s">
        <v>79</v>
      </c>
      <c r="D52" s="54"/>
      <c r="E52" s="54"/>
      <c r="F52" s="54"/>
      <c r="G52" s="54"/>
      <c r="H52" s="54"/>
      <c r="I52" s="54"/>
      <c r="J52" s="54"/>
      <c r="K52" s="54"/>
      <c r="L52" s="54"/>
      <c r="M52" s="54"/>
      <c r="N52" s="54"/>
      <c r="O52" s="54" t="s">
        <v>80</v>
      </c>
      <c r="P52" s="54"/>
      <c r="Q52" s="54"/>
      <c r="R52" s="54"/>
      <c r="S52" s="54"/>
      <c r="T52" s="54"/>
      <c r="U52" s="54"/>
      <c r="V52" s="54"/>
      <c r="W52" s="99">
        <f>ROUNDDOWN(MIN(($S$16*設定!$C$12),設定!$C$8),0)</f>
        <v>0</v>
      </c>
      <c r="X52" s="99"/>
      <c r="Y52" s="99"/>
      <c r="Z52" s="99"/>
      <c r="AA52" s="99"/>
      <c r="AB52" s="99"/>
      <c r="AC52" s="68" t="s">
        <v>93</v>
      </c>
      <c r="AD52" s="54"/>
      <c r="AE52" s="54"/>
      <c r="AF52" s="54"/>
      <c r="AG52" s="57"/>
    </row>
    <row r="53" spans="2:41">
      <c r="B53" s="53"/>
      <c r="C53" s="69" t="str">
        <f>CONCATENATE("※支給上限日額（180日までは",FIXED(設定!$B$8,0,FALSE),"円、181日以降は",FIXED(設定!$C$8,0,FALSE),"円）",設定!C6)</f>
        <v>※支給上限日額（180日までは14,334円、181日以降は10,697円）※6年 8月 1日～</v>
      </c>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7"/>
    </row>
    <row r="54" spans="2:41" ht="6" customHeight="1">
      <c r="B54" s="61"/>
      <c r="C54" s="70"/>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5"/>
      <c r="AH54" s="202" t="s">
        <v>102</v>
      </c>
      <c r="AI54" s="202"/>
      <c r="AJ54" s="202"/>
      <c r="AK54" s="202"/>
      <c r="AL54" s="154" t="e">
        <f>AL19+179</f>
        <v>#VALUE!</v>
      </c>
      <c r="AM54" s="154"/>
      <c r="AN54" s="154"/>
      <c r="AO54" s="154"/>
    </row>
    <row r="55" spans="2:41" ht="6" customHeight="1">
      <c r="B55" s="54"/>
      <c r="C55" s="69"/>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row>
    <row r="56" spans="2:41" ht="13.5" customHeight="1">
      <c r="B56" s="19" t="s">
        <v>70</v>
      </c>
    </row>
    <row r="57" spans="2:41" ht="10.5" customHeight="1">
      <c r="C57" s="71" t="s">
        <v>90</v>
      </c>
      <c r="D57" s="72"/>
      <c r="E57" s="72"/>
      <c r="F57" s="72"/>
      <c r="G57" s="105" t="e">
        <f>$G$61</f>
        <v>#VALUE!</v>
      </c>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row>
    <row r="58" spans="2:41" ht="10.5" customHeight="1">
      <c r="C58" s="71" t="s">
        <v>91</v>
      </c>
      <c r="D58" s="72"/>
      <c r="E58" s="72"/>
      <c r="F58" s="72"/>
      <c r="G58" s="105" t="e">
        <f>IF(AND($AL$20&gt;=EOMONTH(G61,-1)+1,$AL$20&lt;=EOMONTH(G61,0)),$AL$20,"")</f>
        <v>#VALUE!</v>
      </c>
      <c r="H58" s="105"/>
      <c r="I58" s="105" t="e">
        <f>IF(AND($AL$20&gt;=EOMONTH(I61,-1)+1,$AL$20&lt;=EOMONTH(I61,0)),$AL$20,"")</f>
        <v>#VALUE!</v>
      </c>
      <c r="J58" s="105"/>
      <c r="K58" s="105" t="e">
        <f>IF(AND($AL$20&gt;=EOMONTH(K61,-1)+1,$AL$20&lt;=EOMONTH(K61,0)),$AL$20,"")</f>
        <v>#VALUE!</v>
      </c>
      <c r="L58" s="105"/>
      <c r="M58" s="105" t="e">
        <f>IF(AND($AL$20&gt;=EOMONTH(M61,-1)+1,$AL$20&lt;=EOMONTH(M61,0)),$AL$20,"")</f>
        <v>#VALUE!</v>
      </c>
      <c r="N58" s="105"/>
      <c r="O58" s="105" t="e">
        <f>IF(AND($AL$20&gt;=EOMONTH(O61,-1)+1,$AL$20&lt;=EOMONTH(O61,0)),$AL$20,"")</f>
        <v>#VALUE!</v>
      </c>
      <c r="P58" s="105"/>
      <c r="Q58" s="105" t="e">
        <f>IF(AND($AL$20&gt;=EOMONTH(Q61,-1)+1,$AL$20&lt;=EOMONTH(Q61,0)),$AL$20,"")</f>
        <v>#VALUE!</v>
      </c>
      <c r="R58" s="105"/>
      <c r="S58" s="105" t="e">
        <f>IF(AND($AL$20&gt;=EOMONTH(S61,-1)+1,$AL$20&lt;=EOMONTH(S61,0)),$AL$20,"")</f>
        <v>#VALUE!</v>
      </c>
      <c r="T58" s="105"/>
      <c r="U58" s="105" t="e">
        <f>IF(AND($AL$20&gt;=EOMONTH(U61,-1)+1,$AL$20&lt;=EOMONTH(U61,0)),$AL$20,"")</f>
        <v>#VALUE!</v>
      </c>
      <c r="V58" s="105"/>
      <c r="W58" s="105" t="e">
        <f>IF(AND($AL$20&gt;=EOMONTH(W61,-1)+1,$AL$20&lt;=EOMONTH(W61,0)),$AL$20,"")</f>
        <v>#VALUE!</v>
      </c>
      <c r="X58" s="105"/>
      <c r="Y58" s="105" t="e">
        <f>IF(AND($AL$20&gt;=EOMONTH(Y61,-1)+1,$AL$20&lt;=EOMONTH(Y61,0)),$AL$20,"")</f>
        <v>#VALUE!</v>
      </c>
      <c r="Z58" s="105"/>
      <c r="AA58" s="105" t="e">
        <f>IF(AND($AL$20&gt;=EOMONTH(AA61,-1)+1,$AL$20&lt;=EOMONTH(AA61,0)),$AL$20,"")</f>
        <v>#VALUE!</v>
      </c>
      <c r="AB58" s="105"/>
      <c r="AC58" s="105" t="e">
        <f>IF(AND($AL$20&gt;=EOMONTH(AC61,-1)+1,$AL$20&lt;=EOMONTH(AC61,0)),$AL$20,"")</f>
        <v>#VALUE!</v>
      </c>
      <c r="AD58" s="105"/>
      <c r="AE58" s="105" t="e">
        <f>IF(AND($AL$20&gt;=EOMONTH(AE61,-1)+1,$AL$20&lt;=EOMONTH(AE61,0)),$AL$20,"")</f>
        <v>#VALUE!</v>
      </c>
      <c r="AF58" s="105"/>
    </row>
    <row r="59" spans="2:41" ht="10.5" customHeight="1">
      <c r="C59" s="71" t="s">
        <v>86</v>
      </c>
      <c r="D59" s="72"/>
      <c r="E59" s="72"/>
      <c r="F59" s="72"/>
      <c r="G59" s="105" t="e">
        <f>IF(AND($AL$54&gt;=EOMONTH(G61,-1)+1,$AL$54&lt;=EOMONTH(G61,0)),$AL$54,"")</f>
        <v>#VALUE!</v>
      </c>
      <c r="H59" s="105"/>
      <c r="I59" s="105" t="e">
        <f>IF(AND($AL$54&gt;=EOMONTH(I61,-1)+1,$AL$54&lt;=EOMONTH(I61,0)),$AL$54,"")</f>
        <v>#VALUE!</v>
      </c>
      <c r="J59" s="105"/>
      <c r="K59" s="105" t="e">
        <f>IF(AND($AL$54&gt;=EOMONTH(K61,-1)+1,$AL$54&lt;=EOMONTH(K61,0)),$AL$54,"")</f>
        <v>#VALUE!</v>
      </c>
      <c r="L59" s="105"/>
      <c r="M59" s="105" t="e">
        <f>IF(AND($AL$54&gt;=EOMONTH(M61,-1)+1,$AL$54&lt;=EOMONTH(M61,0)),$AL$54,"")</f>
        <v>#VALUE!</v>
      </c>
      <c r="N59" s="105"/>
      <c r="O59" s="105" t="e">
        <f>IF(AND($AL$54&gt;=EOMONTH(O61,-1)+1,$AL$54&lt;=EOMONTH(O61,0)),$AL$54,"")</f>
        <v>#VALUE!</v>
      </c>
      <c r="P59" s="105"/>
      <c r="Q59" s="105" t="e">
        <f>IF(AND($AL$54&gt;=EOMONTH(Q61,-1)+1,$AL$54&lt;=EOMONTH(Q61,0)),$AL$54,"")</f>
        <v>#VALUE!</v>
      </c>
      <c r="R59" s="105"/>
      <c r="S59" s="105" t="e">
        <f>IF(AND($AL$54&gt;=EOMONTH(S61,-1)+1,$AL$54&lt;=EOMONTH(S61,0)),$AL$54,"")</f>
        <v>#VALUE!</v>
      </c>
      <c r="T59" s="105"/>
      <c r="U59" s="105" t="e">
        <f>IF(AND($AL$54&gt;=EOMONTH(U61,-1)+1,$AL$54&lt;=EOMONTH(U61,0)),$AL$54,"")</f>
        <v>#VALUE!</v>
      </c>
      <c r="V59" s="105"/>
      <c r="W59" s="105" t="e">
        <f>IF(AND($AL$54&gt;=EOMONTH(W61,-1)+1,$AL$54&lt;=EOMONTH(W61,0)),$AL$54,"")</f>
        <v>#VALUE!</v>
      </c>
      <c r="X59" s="105"/>
      <c r="Y59" s="105" t="e">
        <f>IF(AND($AL$54&gt;=EOMONTH(Y61,-1)+1,$AL$54&lt;=EOMONTH(Y61,0)),$AL$54,"")</f>
        <v>#VALUE!</v>
      </c>
      <c r="Z59" s="105"/>
      <c r="AA59" s="105" t="e">
        <f>IF(AND($AL$54&gt;=EOMONTH(AA61,-1)+1,$AL$54&lt;=EOMONTH(AA61,0)),$AL$54,"")</f>
        <v>#VALUE!</v>
      </c>
      <c r="AB59" s="105"/>
      <c r="AC59" s="105" t="e">
        <f>IF(AND($AL$54&gt;=EOMONTH(AC61,-1)+1,$AL$54&lt;=EOMONTH(AC61,0)),$AL$54,"")</f>
        <v>#VALUE!</v>
      </c>
      <c r="AD59" s="105"/>
      <c r="AE59" s="105" t="e">
        <f>IF(AND($AL$54&gt;=EOMONTH(AE61,-1)+1,$AL$54&lt;=EOMONTH(AE61,0)),$AL$54,"")</f>
        <v>#VALUE!</v>
      </c>
      <c r="AF59" s="105"/>
    </row>
    <row r="60" spans="2:41" ht="19.5" hidden="1" customHeight="1">
      <c r="C60" s="71"/>
      <c r="D60" s="72"/>
      <c r="E60" s="72"/>
      <c r="F60" s="72"/>
      <c r="G60" s="101" t="e">
        <f>IF(AND(E60=0,G58=""),0,IF(E60&gt;0,2,1))</f>
        <v>#VALUE!</v>
      </c>
      <c r="H60" s="101"/>
      <c r="I60" s="101" t="e">
        <f>IF(AND(G60=0,I58=""),0,IF(G60&gt;0,2,1))</f>
        <v>#VALUE!</v>
      </c>
      <c r="J60" s="101"/>
      <c r="K60" s="101" t="e">
        <f>IF(AND(I60=0,K58=""),0,IF(I60&gt;0,2,1))</f>
        <v>#VALUE!</v>
      </c>
      <c r="L60" s="101"/>
      <c r="M60" s="101" t="e">
        <f>IF(AND(K60=0,M58=""),0,IF(K60&gt;0,2,1))</f>
        <v>#VALUE!</v>
      </c>
      <c r="N60" s="101"/>
      <c r="O60" s="101" t="e">
        <f>IF(AND(M60=0,O58=""),0,IF(M60&gt;0,2,1))</f>
        <v>#VALUE!</v>
      </c>
      <c r="P60" s="101"/>
      <c r="Q60" s="109" t="e">
        <f>IF(AND(O60=0,Q58=""),0,IF(O60&gt;0,2,1))</f>
        <v>#VALUE!</v>
      </c>
      <c r="R60" s="109"/>
      <c r="S60" s="109" t="e">
        <f>IF(AND(Q60=0,S58=""),0,IF(Q60&gt;0,2,1))</f>
        <v>#VALUE!</v>
      </c>
      <c r="T60" s="109"/>
      <c r="U60" s="101" t="e">
        <f>IF(AND(S60=0,U58=""),0,IF(S60&gt;0,2,1))</f>
        <v>#VALUE!</v>
      </c>
      <c r="V60" s="101"/>
      <c r="W60" s="101" t="e">
        <f>IF(AND(U60=0,W58=""),0,IF(U60&gt;0,2,1))</f>
        <v>#VALUE!</v>
      </c>
      <c r="X60" s="101"/>
      <c r="Y60" s="101" t="e">
        <f>IF(AND(W60=0,Y58=""),0,IF(W60&gt;0,2,1))</f>
        <v>#VALUE!</v>
      </c>
      <c r="Z60" s="101"/>
      <c r="AA60" s="101" t="e">
        <f>IF(AND(Y60=0,AA58=""),0,IF(Y60&gt;0,2,1))</f>
        <v>#VALUE!</v>
      </c>
      <c r="AB60" s="101"/>
      <c r="AC60" s="101" t="e">
        <f>IF(AND(AA60=0,AC58=""),0,IF(AA60&gt;0,2,1))</f>
        <v>#VALUE!</v>
      </c>
      <c r="AD60" s="101"/>
      <c r="AE60" s="101" t="e">
        <f>IF(AND(AC60=0,AE58=""),0,IF(AC60&gt;0,2,1))</f>
        <v>#VALUE!</v>
      </c>
      <c r="AF60" s="101"/>
    </row>
    <row r="61" spans="2:41">
      <c r="C61" s="123" t="s">
        <v>83</v>
      </c>
      <c r="D61" s="123"/>
      <c r="E61" s="123"/>
      <c r="F61" s="123"/>
      <c r="G61" s="106" t="e">
        <f>$AL$19</f>
        <v>#VALUE!</v>
      </c>
      <c r="H61" s="106"/>
      <c r="I61" s="106" t="e">
        <f>EDATE(G61,1)</f>
        <v>#VALUE!</v>
      </c>
      <c r="J61" s="106"/>
      <c r="K61" s="106" t="e">
        <f t="shared" ref="K61" si="0">EDATE(I61,1)</f>
        <v>#VALUE!</v>
      </c>
      <c r="L61" s="106"/>
      <c r="M61" s="106" t="e">
        <f t="shared" ref="M61" si="1">EDATE(K61,1)</f>
        <v>#VALUE!</v>
      </c>
      <c r="N61" s="106"/>
      <c r="O61" s="106" t="e">
        <f t="shared" ref="O61" si="2">EDATE(M61,1)</f>
        <v>#VALUE!</v>
      </c>
      <c r="P61" s="107"/>
      <c r="Q61" s="106" t="e">
        <f>EDATE(O61,1)</f>
        <v>#VALUE!</v>
      </c>
      <c r="R61" s="106"/>
      <c r="S61" s="106" t="e">
        <f t="shared" ref="S61" si="3">EDATE(Q61,1)</f>
        <v>#VALUE!</v>
      </c>
      <c r="T61" s="106"/>
      <c r="U61" s="108" t="e">
        <f t="shared" ref="U61" si="4">EDATE(S61,1)</f>
        <v>#VALUE!</v>
      </c>
      <c r="V61" s="106"/>
      <c r="W61" s="106" t="e">
        <f t="shared" ref="W61" si="5">EDATE(U61,1)</f>
        <v>#VALUE!</v>
      </c>
      <c r="X61" s="106"/>
      <c r="Y61" s="106" t="e">
        <f t="shared" ref="Y61" si="6">EDATE(W61,1)</f>
        <v>#VALUE!</v>
      </c>
      <c r="Z61" s="106"/>
      <c r="AA61" s="106" t="e">
        <f t="shared" ref="AA61" si="7">EDATE(Y61,1)</f>
        <v>#VALUE!</v>
      </c>
      <c r="AB61" s="106"/>
      <c r="AC61" s="106" t="e">
        <f t="shared" ref="AC61" si="8">EDATE(AA61,1)</f>
        <v>#VALUE!</v>
      </c>
      <c r="AD61" s="106"/>
      <c r="AE61" s="106" t="e">
        <f t="shared" ref="AE61" si="9">EDATE(AC61,1)</f>
        <v>#VALUE!</v>
      </c>
      <c r="AF61" s="106"/>
    </row>
    <row r="62" spans="2:41">
      <c r="C62" s="110" t="s">
        <v>84</v>
      </c>
      <c r="D62" s="110"/>
      <c r="E62" s="110"/>
      <c r="F62" s="110"/>
      <c r="G62" s="104" t="e">
        <f>IF(G58="",NETWORKDAYS(G57,EOMONTH(G61,0)),NETWORKDAYS(G57,G58))</f>
        <v>#VALUE!</v>
      </c>
      <c r="H62" s="104"/>
      <c r="I62" s="104" t="e">
        <f>IF(I58="",NETWORKDAYS(EOMONTH(I61,-1)+1,EOMONTH(I61,0)),NETWORKDAYS(EOMONTH(I61,-1)+1,I58))</f>
        <v>#VALUE!</v>
      </c>
      <c r="J62" s="104"/>
      <c r="K62" s="104" t="e">
        <f>IF(K58="",NETWORKDAYS(EOMONTH(K61,-1)+1,EOMONTH(K61,0)),NETWORKDAYS(EOMONTH(K61,-1)+1,K58))</f>
        <v>#VALUE!</v>
      </c>
      <c r="L62" s="104"/>
      <c r="M62" s="104" t="e">
        <f>IF(M58="",NETWORKDAYS(EOMONTH(M61,-1)+1,EOMONTH(M61,0)),NETWORKDAYS(EOMONTH(M61,-1)+1,M58))</f>
        <v>#VALUE!</v>
      </c>
      <c r="N62" s="104"/>
      <c r="O62" s="104" t="e">
        <f>IF(O58="",NETWORKDAYS(EOMONTH(O61,-1)+1,EOMONTH(O61,0)),NETWORKDAYS(EOMONTH(O61,-1)+1,O58))</f>
        <v>#VALUE!</v>
      </c>
      <c r="P62" s="111"/>
      <c r="Q62" s="104" t="e">
        <f>IF(AND($Q$59="",$S$59&lt;&gt;""),NETWORKDAYS(EOMONTH($Q$61,-1)+1,EOMONTH($Q$61,0)),NETWORKDAYS(EOMONTH($Q$61,-1)+1,$Q$59))</f>
        <v>#VALUE!</v>
      </c>
      <c r="R62" s="104"/>
      <c r="S62" s="104" t="e">
        <f>IF(AND($Q$59="",$S$59&lt;&gt;""),NETWORKDAYS(EOMONTH($S$61,-1)+1,$S$59),0)</f>
        <v>#VALUE!</v>
      </c>
      <c r="T62" s="104"/>
      <c r="U62" s="112">
        <v>0</v>
      </c>
      <c r="V62" s="104"/>
      <c r="W62" s="104">
        <v>0</v>
      </c>
      <c r="X62" s="104"/>
      <c r="Y62" s="104">
        <v>0</v>
      </c>
      <c r="Z62" s="104"/>
      <c r="AA62" s="104">
        <v>0</v>
      </c>
      <c r="AB62" s="104"/>
      <c r="AC62" s="104">
        <v>0</v>
      </c>
      <c r="AD62" s="104"/>
      <c r="AE62" s="104">
        <v>0</v>
      </c>
      <c r="AF62" s="104"/>
    </row>
    <row r="63" spans="2:41">
      <c r="C63" s="110" t="s">
        <v>85</v>
      </c>
      <c r="D63" s="110"/>
      <c r="E63" s="110"/>
      <c r="F63" s="110"/>
      <c r="G63" s="113">
        <v>0</v>
      </c>
      <c r="H63" s="113"/>
      <c r="I63" s="113">
        <v>0</v>
      </c>
      <c r="J63" s="113"/>
      <c r="K63" s="113">
        <v>0</v>
      </c>
      <c r="L63" s="113"/>
      <c r="M63" s="113">
        <v>0</v>
      </c>
      <c r="N63" s="113"/>
      <c r="O63" s="113">
        <v>0</v>
      </c>
      <c r="P63" s="118"/>
      <c r="Q63" s="104" t="e">
        <f>NETWORKDAYS(EOMONTH(Q61,-1)+1,EOMONTH(Q61,0))-Q62</f>
        <v>#VALUE!</v>
      </c>
      <c r="R63" s="104"/>
      <c r="S63" s="104" t="e">
        <f>NETWORKDAYS(EOMONTH(S61,-1)+1,EOMONTH(S61,0))-S62</f>
        <v>#VALUE!</v>
      </c>
      <c r="T63" s="104"/>
      <c r="U63" s="119" t="e">
        <f>IF(U58="",NETWORKDAYS(EOMONTH(U61,-1)+1,EOMONTH(U61,0)),NETWORKDAYS(EOMONTH(U61,-1)+1,U58))</f>
        <v>#VALUE!</v>
      </c>
      <c r="V63" s="113"/>
      <c r="W63" s="113" t="e">
        <f>IF(W58="",NETWORKDAYS(EOMONTH(W61,-1)+1,EOMONTH(W61,0)),NETWORKDAYS(EOMONTH(W61,-1)+1,W58))</f>
        <v>#VALUE!</v>
      </c>
      <c r="X63" s="113"/>
      <c r="Y63" s="113" t="e">
        <f>IF(Y58="",NETWORKDAYS(EOMONTH(Y61,-1)+1,EOMONTH(Y61,0)),NETWORKDAYS(EOMONTH(Y61,-1)+1,Y58))</f>
        <v>#VALUE!</v>
      </c>
      <c r="Z63" s="113"/>
      <c r="AA63" s="113" t="e">
        <f>IF(AA58="",NETWORKDAYS(EOMONTH(AA61,-1)+1,EOMONTH(AA61,0)),NETWORKDAYS(EOMONTH(AA61,-1)+1,AA58))</f>
        <v>#VALUE!</v>
      </c>
      <c r="AB63" s="113"/>
      <c r="AC63" s="113" t="e">
        <f>IF(AC58="",NETWORKDAYS(EOMONTH(AC61,-1)+1,EOMONTH(AC61,0)),NETWORKDAYS(EOMONTH(AC61,-1)+1,AC58))</f>
        <v>#VALUE!</v>
      </c>
      <c r="AD63" s="113"/>
      <c r="AE63" s="113" t="e">
        <f>IF(AE58="",NETWORKDAYS(EOMONTH(AE61,-1)+1,EOMONTH(AE61,0)),NETWORKDAYS(EOMONTH(AE61,-1)+1,AE58))</f>
        <v>#VALUE!</v>
      </c>
      <c r="AF63" s="113"/>
      <c r="AG63" s="45"/>
    </row>
    <row r="64" spans="2:41">
      <c r="C64" s="110" t="s">
        <v>89</v>
      </c>
      <c r="D64" s="110"/>
      <c r="E64" s="110"/>
      <c r="F64" s="110"/>
      <c r="G64" s="104" t="e">
        <f>SUM(G62:H63)</f>
        <v>#VALUE!</v>
      </c>
      <c r="H64" s="104"/>
      <c r="I64" s="104" t="e">
        <f t="shared" ref="I64" si="10">SUM(I62:J63)</f>
        <v>#VALUE!</v>
      </c>
      <c r="J64" s="104"/>
      <c r="K64" s="104" t="e">
        <f t="shared" ref="K64" si="11">SUM(K62:L63)</f>
        <v>#VALUE!</v>
      </c>
      <c r="L64" s="104"/>
      <c r="M64" s="104" t="e">
        <f t="shared" ref="M64" si="12">SUM(M62:N63)</f>
        <v>#VALUE!</v>
      </c>
      <c r="N64" s="104"/>
      <c r="O64" s="104" t="e">
        <f t="shared" ref="O64" si="13">SUM(O62:P63)</f>
        <v>#VALUE!</v>
      </c>
      <c r="P64" s="111"/>
      <c r="Q64" s="104" t="e">
        <f t="shared" ref="Q64" si="14">SUM(Q62:R63)</f>
        <v>#VALUE!</v>
      </c>
      <c r="R64" s="104"/>
      <c r="S64" s="104" t="e">
        <f t="shared" ref="S64" si="15">SUM(S62:T63)</f>
        <v>#VALUE!</v>
      </c>
      <c r="T64" s="104"/>
      <c r="U64" s="112" t="e">
        <f t="shared" ref="U64" si="16">SUM(U62:V63)</f>
        <v>#VALUE!</v>
      </c>
      <c r="V64" s="104"/>
      <c r="W64" s="104" t="e">
        <f t="shared" ref="W64" si="17">SUM(W62:X63)</f>
        <v>#VALUE!</v>
      </c>
      <c r="X64" s="104"/>
      <c r="Y64" s="104" t="e">
        <f t="shared" ref="Y64" si="18">SUM(Y62:Z63)</f>
        <v>#VALUE!</v>
      </c>
      <c r="Z64" s="104"/>
      <c r="AA64" s="104" t="e">
        <f>SUM(AA62:AB63)</f>
        <v>#VALUE!</v>
      </c>
      <c r="AB64" s="104"/>
      <c r="AC64" s="104" t="e">
        <f t="shared" ref="AC64" si="19">SUM(AC62:AD63)</f>
        <v>#VALUE!</v>
      </c>
      <c r="AD64" s="104"/>
      <c r="AE64" s="104" t="e">
        <f t="shared" ref="AE64" si="20">SUM(AE62:AF63)</f>
        <v>#VALUE!</v>
      </c>
      <c r="AF64" s="104"/>
      <c r="AG64" s="45"/>
    </row>
    <row r="65" spans="3:37">
      <c r="C65" s="110" t="s">
        <v>88</v>
      </c>
      <c r="D65" s="110"/>
      <c r="E65" s="110"/>
      <c r="F65" s="110"/>
      <c r="G65" s="114" t="e">
        <f>G62*$W$51+G63*$W$52</f>
        <v>#VALUE!</v>
      </c>
      <c r="H65" s="115"/>
      <c r="I65" s="114" t="e">
        <f>I62*$W$51+I63*$W$52</f>
        <v>#VALUE!</v>
      </c>
      <c r="J65" s="115"/>
      <c r="K65" s="114" t="e">
        <f>K62*$W$51+K63*$W$52</f>
        <v>#VALUE!</v>
      </c>
      <c r="L65" s="115"/>
      <c r="M65" s="114" t="e">
        <f>M62*$W$51+M63*$W$52</f>
        <v>#VALUE!</v>
      </c>
      <c r="N65" s="115"/>
      <c r="O65" s="114" t="e">
        <f>O62*$W$51+O63*$W$52</f>
        <v>#VALUE!</v>
      </c>
      <c r="P65" s="116"/>
      <c r="Q65" s="117" t="e">
        <f>Q62*$W$51+Q63*$W$52</f>
        <v>#VALUE!</v>
      </c>
      <c r="R65" s="117"/>
      <c r="S65" s="117" t="e">
        <f>S62*$W$51+S63*$W$52</f>
        <v>#VALUE!</v>
      </c>
      <c r="T65" s="117"/>
      <c r="U65" s="116" t="e">
        <f>U62*$W$51+U63*$W$52</f>
        <v>#VALUE!</v>
      </c>
      <c r="V65" s="115"/>
      <c r="W65" s="114" t="e">
        <f>W62*$W$51+W63*$W$52</f>
        <v>#VALUE!</v>
      </c>
      <c r="X65" s="115"/>
      <c r="Y65" s="114" t="e">
        <f>Y62*$W$51+Y63*$W$52</f>
        <v>#VALUE!</v>
      </c>
      <c r="Z65" s="115"/>
      <c r="AA65" s="114" t="e">
        <f>AA62*$W$51+AA63*$W$52</f>
        <v>#VALUE!</v>
      </c>
      <c r="AB65" s="115"/>
      <c r="AC65" s="114" t="e">
        <f>AC62*$W$51+AC63*$W$52</f>
        <v>#VALUE!</v>
      </c>
      <c r="AD65" s="115"/>
      <c r="AE65" s="114" t="e">
        <f>AE62*$W$51+AE63*$W$52</f>
        <v>#VALUE!</v>
      </c>
      <c r="AF65" s="115"/>
    </row>
    <row r="66" spans="3:37" ht="12" customHeight="1">
      <c r="C66" s="22" t="s">
        <v>204</v>
      </c>
      <c r="AK66" s="73"/>
    </row>
    <row r="67" spans="3:37">
      <c r="C67" s="22" t="s">
        <v>87</v>
      </c>
      <c r="AK67" s="73"/>
    </row>
    <row r="68" spans="3:37">
      <c r="C68" s="22" t="s">
        <v>205</v>
      </c>
      <c r="AK68" s="73"/>
    </row>
    <row r="70" spans="3:37" ht="12.75" customHeight="1"/>
    <row r="71" spans="3:37" ht="12.75" customHeight="1"/>
  </sheetData>
  <sheetProtection algorithmName="SHA-512" hashValue="xdchxZDg5MRO2ECwYE7RdckpoqmCsWripkGulamZZHghiYhxRazPU4ULTCeT0AaxzK8uaAEmah7oJUU+QXZ1oA==" saltValue="y7TyecrXegoOfmxSfa+xpA==" spinCount="100000" sheet="1" objects="1" scenarios="1"/>
  <mergeCells count="227">
    <mergeCell ref="AT9:AW9"/>
    <mergeCell ref="AL7:AO7"/>
    <mergeCell ref="AH11:AK11"/>
    <mergeCell ref="AL11:AO11"/>
    <mergeCell ref="AP11:AS11"/>
    <mergeCell ref="AT11:AW11"/>
    <mergeCell ref="AP12:AS12"/>
    <mergeCell ref="AT12:AW12"/>
    <mergeCell ref="AH7:AK7"/>
    <mergeCell ref="AL8:AO8"/>
    <mergeCell ref="AT8:AW8"/>
    <mergeCell ref="AT10:AW10"/>
    <mergeCell ref="AL10:AO10"/>
    <mergeCell ref="C16:I16"/>
    <mergeCell ref="J16:M16"/>
    <mergeCell ref="O16:R16"/>
    <mergeCell ref="S16:W16"/>
    <mergeCell ref="AH20:AK20"/>
    <mergeCell ref="AL20:AO20"/>
    <mergeCell ref="AH9:AK9"/>
    <mergeCell ref="AL9:AO9"/>
    <mergeCell ref="AP9:AS9"/>
    <mergeCell ref="AP15:AR15"/>
    <mergeCell ref="AS15:AV15"/>
    <mergeCell ref="AL16:AO16"/>
    <mergeCell ref="AS16:AV16"/>
    <mergeCell ref="AP17:AS17"/>
    <mergeCell ref="AP18:AS18"/>
    <mergeCell ref="AP19:AS19"/>
    <mergeCell ref="AP20:AS20"/>
    <mergeCell ref="AH19:AK19"/>
    <mergeCell ref="AL19:AO19"/>
    <mergeCell ref="J11:M11"/>
    <mergeCell ref="J12:M12"/>
    <mergeCell ref="J13:M13"/>
    <mergeCell ref="AL13:AO13"/>
    <mergeCell ref="AT13:AW13"/>
    <mergeCell ref="AH18:AK18"/>
    <mergeCell ref="AL18:AO18"/>
    <mergeCell ref="O11:P11"/>
    <mergeCell ref="R11:S11"/>
    <mergeCell ref="O10:P10"/>
    <mergeCell ref="R10:S10"/>
    <mergeCell ref="AH14:AK14"/>
    <mergeCell ref="AL14:AO14"/>
    <mergeCell ref="AH12:AK12"/>
    <mergeCell ref="AL12:AO12"/>
    <mergeCell ref="AH15:AK15"/>
    <mergeCell ref="AL15:AO15"/>
    <mergeCell ref="AC65:AD65"/>
    <mergeCell ref="AE65:AF65"/>
    <mergeCell ref="AP7:AS7"/>
    <mergeCell ref="AT7:AW7"/>
    <mergeCell ref="Q65:R65"/>
    <mergeCell ref="S65:T65"/>
    <mergeCell ref="U65:V65"/>
    <mergeCell ref="W65:X65"/>
    <mergeCell ref="Y65:Z65"/>
    <mergeCell ref="AA65:AB65"/>
    <mergeCell ref="AA64:AB64"/>
    <mergeCell ref="AC64:AD64"/>
    <mergeCell ref="AE64:AF64"/>
    <mergeCell ref="AC63:AD63"/>
    <mergeCell ref="AE63:AF63"/>
    <mergeCell ref="Q63:R63"/>
    <mergeCell ref="S63:T63"/>
    <mergeCell ref="U63:V63"/>
    <mergeCell ref="W63:X63"/>
    <mergeCell ref="Y63:Z63"/>
    <mergeCell ref="AH54:AK54"/>
    <mergeCell ref="AL54:AO54"/>
    <mergeCell ref="AH17:AK17"/>
    <mergeCell ref="AL17:AO17"/>
    <mergeCell ref="C65:F65"/>
    <mergeCell ref="G65:H65"/>
    <mergeCell ref="I65:J65"/>
    <mergeCell ref="K65:L65"/>
    <mergeCell ref="M65:N65"/>
    <mergeCell ref="O65:P65"/>
    <mergeCell ref="U64:V64"/>
    <mergeCell ref="W64:X64"/>
    <mergeCell ref="Y64:Z64"/>
    <mergeCell ref="C64:F64"/>
    <mergeCell ref="G64:H64"/>
    <mergeCell ref="I64:J64"/>
    <mergeCell ref="K64:L64"/>
    <mergeCell ref="M64:N64"/>
    <mergeCell ref="O64:P64"/>
    <mergeCell ref="Q64:R64"/>
    <mergeCell ref="S64:T64"/>
    <mergeCell ref="Y61:Z61"/>
    <mergeCell ref="AA61:AB61"/>
    <mergeCell ref="C63:F63"/>
    <mergeCell ref="G63:H63"/>
    <mergeCell ref="I63:J63"/>
    <mergeCell ref="K63:L63"/>
    <mergeCell ref="M63:N63"/>
    <mergeCell ref="O63:P63"/>
    <mergeCell ref="U62:V62"/>
    <mergeCell ref="W62:X62"/>
    <mergeCell ref="Y62:Z62"/>
    <mergeCell ref="AA63:AB63"/>
    <mergeCell ref="AA62:AB62"/>
    <mergeCell ref="AC60:AD60"/>
    <mergeCell ref="AE60:AF60"/>
    <mergeCell ref="C61:F61"/>
    <mergeCell ref="G61:H61"/>
    <mergeCell ref="I61:J61"/>
    <mergeCell ref="K61:L61"/>
    <mergeCell ref="M61:N61"/>
    <mergeCell ref="O61:P61"/>
    <mergeCell ref="AC62:AD62"/>
    <mergeCell ref="AE62:AF62"/>
    <mergeCell ref="AC61:AD61"/>
    <mergeCell ref="AE61:AF61"/>
    <mergeCell ref="C62:F62"/>
    <mergeCell ref="G62:H62"/>
    <mergeCell ref="I62:J62"/>
    <mergeCell ref="K62:L62"/>
    <mergeCell ref="M62:N62"/>
    <mergeCell ref="O62:P62"/>
    <mergeCell ref="Q62:R62"/>
    <mergeCell ref="S62:T62"/>
    <mergeCell ref="Q61:R61"/>
    <mergeCell ref="S61:T61"/>
    <mergeCell ref="U61:V61"/>
    <mergeCell ref="W61:X61"/>
    <mergeCell ref="G59:H59"/>
    <mergeCell ref="I59:J59"/>
    <mergeCell ref="K59:L59"/>
    <mergeCell ref="M59:N59"/>
    <mergeCell ref="O59:P59"/>
    <mergeCell ref="Q59:R59"/>
    <mergeCell ref="AE59:AF59"/>
    <mergeCell ref="G60:H60"/>
    <mergeCell ref="I60:J60"/>
    <mergeCell ref="K60:L60"/>
    <mergeCell ref="M60:N60"/>
    <mergeCell ref="O60:P60"/>
    <mergeCell ref="Q60:R60"/>
    <mergeCell ref="S60:T60"/>
    <mergeCell ref="U60:V60"/>
    <mergeCell ref="W60:X60"/>
    <mergeCell ref="S59:T59"/>
    <mergeCell ref="U59:V59"/>
    <mergeCell ref="W59:X59"/>
    <mergeCell ref="Y59:Z59"/>
    <mergeCell ref="AA59:AB59"/>
    <mergeCell ref="AC59:AD59"/>
    <mergeCell ref="Y60:Z60"/>
    <mergeCell ref="AA60:AB60"/>
    <mergeCell ref="AE57:AF57"/>
    <mergeCell ref="G58:H58"/>
    <mergeCell ref="I58:J58"/>
    <mergeCell ref="K58:L58"/>
    <mergeCell ref="M58:N58"/>
    <mergeCell ref="O58:P58"/>
    <mergeCell ref="Q58:R58"/>
    <mergeCell ref="S58:T58"/>
    <mergeCell ref="U58:V58"/>
    <mergeCell ref="W58:X58"/>
    <mergeCell ref="S57:T57"/>
    <mergeCell ref="U57:V57"/>
    <mergeCell ref="W57:X57"/>
    <mergeCell ref="Y57:Z57"/>
    <mergeCell ref="AA57:AB57"/>
    <mergeCell ref="AC57:AD57"/>
    <mergeCell ref="Y58:Z58"/>
    <mergeCell ref="AA58:AB58"/>
    <mergeCell ref="AC58:AD58"/>
    <mergeCell ref="AE58:AF58"/>
    <mergeCell ref="W51:AB51"/>
    <mergeCell ref="W52:AB52"/>
    <mergeCell ref="G57:H57"/>
    <mergeCell ref="I57:J57"/>
    <mergeCell ref="K57:L57"/>
    <mergeCell ref="M57:N57"/>
    <mergeCell ref="O57:P57"/>
    <mergeCell ref="Q57:R57"/>
    <mergeCell ref="J38:P38"/>
    <mergeCell ref="R38:X38"/>
    <mergeCell ref="J46:P46"/>
    <mergeCell ref="R46:X46"/>
    <mergeCell ref="G23:W23"/>
    <mergeCell ref="C14:I15"/>
    <mergeCell ref="J14:K14"/>
    <mergeCell ref="L14:M14"/>
    <mergeCell ref="O14:P14"/>
    <mergeCell ref="R14:S14"/>
    <mergeCell ref="D28:F29"/>
    <mergeCell ref="D30:F31"/>
    <mergeCell ref="G28:L28"/>
    <mergeCell ref="G29:L29"/>
    <mergeCell ref="G30:L30"/>
    <mergeCell ref="G31:L31"/>
    <mergeCell ref="M28:S28"/>
    <mergeCell ref="U28:AA28"/>
    <mergeCell ref="M29:S29"/>
    <mergeCell ref="U29:AA29"/>
    <mergeCell ref="M30:S30"/>
    <mergeCell ref="U30:AA30"/>
    <mergeCell ref="M31:S31"/>
    <mergeCell ref="U31:AA31"/>
    <mergeCell ref="J15:K15"/>
    <mergeCell ref="L15:M15"/>
    <mergeCell ref="O15:P15"/>
    <mergeCell ref="R15:S15"/>
    <mergeCell ref="C7:I7"/>
    <mergeCell ref="O7:P7"/>
    <mergeCell ref="R7:S7"/>
    <mergeCell ref="C8:I8"/>
    <mergeCell ref="J8:M8"/>
    <mergeCell ref="C12:I13"/>
    <mergeCell ref="O12:P12"/>
    <mergeCell ref="R12:S12"/>
    <mergeCell ref="O13:P13"/>
    <mergeCell ref="R13:S13"/>
    <mergeCell ref="C9:I9"/>
    <mergeCell ref="J9:K9"/>
    <mergeCell ref="L9:M9"/>
    <mergeCell ref="O9:P9"/>
    <mergeCell ref="R9:S9"/>
    <mergeCell ref="C11:I11"/>
    <mergeCell ref="C10:I10"/>
    <mergeCell ref="J10:K10"/>
    <mergeCell ref="L10:M10"/>
    <mergeCell ref="J7:M7"/>
  </mergeCells>
  <phoneticPr fontId="3"/>
  <conditionalFormatting sqref="R7:S7 O7:P7 J8">
    <cfRule type="containsBlanks" dxfId="12" priority="25" stopIfTrue="1">
      <formula>LEN(TRIM(J7))=0</formula>
    </cfRule>
  </conditionalFormatting>
  <conditionalFormatting sqref="J16">
    <cfRule type="containsBlanks" dxfId="11" priority="24" stopIfTrue="1">
      <formula>LEN(TRIM(J16))=0</formula>
    </cfRule>
  </conditionalFormatting>
  <conditionalFormatting sqref="R13:S13 O13:P13">
    <cfRule type="containsBlanks" dxfId="10" priority="23" stopIfTrue="1">
      <formula>LEN(TRIM(O13))=0</formula>
    </cfRule>
  </conditionalFormatting>
  <conditionalFormatting sqref="AE61:AF64">
    <cfRule type="expression" dxfId="9" priority="19">
      <formula>AE$60=2</formula>
    </cfRule>
  </conditionalFormatting>
  <conditionalFormatting sqref="G61:AD65">
    <cfRule type="expression" dxfId="8" priority="18">
      <formula>G$60=2</formula>
    </cfRule>
  </conditionalFormatting>
  <conditionalFormatting sqref="AE65:AF65">
    <cfRule type="expression" dxfId="7" priority="17">
      <formula>AE$60=2</formula>
    </cfRule>
  </conditionalFormatting>
  <conditionalFormatting sqref="R12:S12 O12:P12">
    <cfRule type="containsBlanks" dxfId="6" priority="16" stopIfTrue="1">
      <formula>LEN(TRIM(O12))=0</formula>
    </cfRule>
  </conditionalFormatting>
  <conditionalFormatting sqref="R11:S11 O11:P11">
    <cfRule type="containsBlanks" dxfId="5" priority="6" stopIfTrue="1">
      <formula>LEN(TRIM(O11))=0</formula>
    </cfRule>
  </conditionalFormatting>
  <conditionalFormatting sqref="L15:M15 O15:P15 R15:S15">
    <cfRule type="containsBlanks" dxfId="4" priority="5" stopIfTrue="1">
      <formula>LEN(TRIM(L15))=0</formula>
    </cfRule>
  </conditionalFormatting>
  <conditionalFormatting sqref="J7:M7">
    <cfRule type="containsBlanks" dxfId="3" priority="4">
      <formula>LEN(TRIM(J7))=0</formula>
    </cfRule>
  </conditionalFormatting>
  <conditionalFormatting sqref="J11:M11">
    <cfRule type="containsBlanks" dxfId="2" priority="3">
      <formula>LEN(TRIM(J11))=0</formula>
    </cfRule>
  </conditionalFormatting>
  <conditionalFormatting sqref="J12:M12">
    <cfRule type="containsBlanks" dxfId="1" priority="2">
      <formula>LEN(TRIM(J12))=0</formula>
    </cfRule>
  </conditionalFormatting>
  <conditionalFormatting sqref="J13:M13">
    <cfRule type="containsBlanks" dxfId="0" priority="1">
      <formula>LEN(TRIM(J13))=0</formula>
    </cfRule>
  </conditionalFormatting>
  <dataValidations count="3">
    <dataValidation type="list" allowBlank="1" showInputMessage="1" showErrorMessage="1" sqref="O7 O11:O13" xr:uid="{00000000-0002-0000-0100-000000000000}">
      <formula1>"1,2,3,4,5,6,7,8,9,10,11,12"</formula1>
    </dataValidation>
    <dataValidation type="list" allowBlank="1" showInputMessage="1" showErrorMessage="1" sqref="R7:S7 R11:S13" xr:uid="{00000000-0002-0000-0100-000001000000}">
      <formula1>"1,2,3,4,5,6,7,8,9,10,11,12,13,14,15,16,17,18,19,20,21,22,23,24,25,26,27,28,29,30,31"</formula1>
    </dataValidation>
    <dataValidation type="list" allowBlank="1" showInputMessage="1" showErrorMessage="1" sqref="J8" xr:uid="{00000000-0002-0000-0100-000002000000}">
      <formula1>"単胎,多胎"</formula1>
    </dataValidation>
  </dataValidations>
  <hyperlinks>
    <hyperlink ref="G23" r:id="rId1" display="http://www.city-kyoto-kyosai.jp/tanki/kyuugyou.html" xr:uid="{00000000-0004-0000-0100-000000000000}"/>
    <hyperlink ref="G23:W23" r:id="rId2" display="https://www.city-kyoto-kyosai.or.jp/tanki/yasumu.html" xr:uid="{D7EF564C-64E6-47DE-AFE7-CA347F1410F9}"/>
  </hyperlinks>
  <pageMargins left="0.7" right="0.7" top="0.75" bottom="0.75" header="0.3" footer="0.3"/>
  <pageSetup paperSize="9"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設定!$B$21:$B$70</xm:f>
          </x14:formula1>
          <xm:sqref>J16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4.9989318521683403E-2"/>
  </sheetPr>
  <dimension ref="B1:I395"/>
  <sheetViews>
    <sheetView workbookViewId="0">
      <selection activeCell="C6" sqref="C6"/>
    </sheetView>
  </sheetViews>
  <sheetFormatPr defaultColWidth="2.625" defaultRowHeight="14.25"/>
  <cols>
    <col min="1" max="1" width="2.625" customWidth="1"/>
    <col min="2" max="2" width="11.375" bestFit="1" customWidth="1"/>
    <col min="3" max="3" width="9.375" bestFit="1" customWidth="1"/>
    <col min="4" max="5" width="11.125" bestFit="1" customWidth="1"/>
    <col min="6" max="6" width="8.5" customWidth="1"/>
    <col min="7" max="7" width="12.75" style="2" bestFit="1" customWidth="1"/>
    <col min="8" max="9" width="9" style="2" customWidth="1"/>
  </cols>
  <sheetData>
    <row r="1" spans="2:9">
      <c r="G1" s="1">
        <v>42370</v>
      </c>
      <c r="H1" s="1" t="s">
        <v>9</v>
      </c>
      <c r="I1" s="2" t="s">
        <v>10</v>
      </c>
    </row>
    <row r="2" spans="2:9" ht="15" thickBot="1">
      <c r="B2" s="3" t="s">
        <v>11</v>
      </c>
      <c r="C2" s="3"/>
      <c r="D2" s="3"/>
      <c r="E2" s="3"/>
      <c r="G2" s="1">
        <v>42371</v>
      </c>
      <c r="H2" s="1" t="s">
        <v>12</v>
      </c>
    </row>
    <row r="3" spans="2:9" ht="15" thickBot="1">
      <c r="B3" s="4" t="s">
        <v>13</v>
      </c>
      <c r="C3" s="4" t="s">
        <v>14</v>
      </c>
      <c r="D3" s="4" t="s">
        <v>15</v>
      </c>
      <c r="E3" s="4" t="s">
        <v>16</v>
      </c>
      <c r="G3" s="1">
        <v>42372</v>
      </c>
      <c r="H3" s="1" t="s">
        <v>12</v>
      </c>
    </row>
    <row r="4" spans="2:9" ht="15" thickBot="1">
      <c r="B4" s="5">
        <v>0</v>
      </c>
      <c r="C4" s="6">
        <v>3.5999999999999997E-2</v>
      </c>
      <c r="D4" s="6">
        <v>4.8000000000000001E-2</v>
      </c>
      <c r="E4" s="4"/>
      <c r="G4" s="1">
        <v>42380</v>
      </c>
      <c r="H4" s="1" t="s">
        <v>17</v>
      </c>
    </row>
    <row r="5" spans="2:9">
      <c r="E5" s="7"/>
      <c r="G5" s="1">
        <v>42411</v>
      </c>
      <c r="H5" s="1" t="s">
        <v>18</v>
      </c>
    </row>
    <row r="6" spans="2:9">
      <c r="B6" t="s">
        <v>19</v>
      </c>
      <c r="C6" s="8" t="s">
        <v>206</v>
      </c>
      <c r="G6" s="1">
        <v>42449</v>
      </c>
      <c r="H6" s="1" t="s">
        <v>20</v>
      </c>
    </row>
    <row r="7" spans="2:9" ht="15" thickBot="1">
      <c r="B7" s="9">
        <v>0.67</v>
      </c>
      <c r="C7" s="9">
        <v>0.5</v>
      </c>
      <c r="G7" s="1">
        <v>42450</v>
      </c>
      <c r="H7" s="1" t="s">
        <v>21</v>
      </c>
    </row>
    <row r="8" spans="2:9" ht="15" thickBot="1">
      <c r="B8" s="17">
        <v>14334</v>
      </c>
      <c r="C8" s="18">
        <v>10697</v>
      </c>
      <c r="G8" s="1">
        <v>42489</v>
      </c>
      <c r="H8" s="1" t="s">
        <v>22</v>
      </c>
    </row>
    <row r="9" spans="2:9">
      <c r="B9" s="16"/>
      <c r="G9" s="1">
        <v>42493</v>
      </c>
      <c r="H9" s="1" t="s">
        <v>23</v>
      </c>
    </row>
    <row r="10" spans="2:9">
      <c r="B10" t="s">
        <v>24</v>
      </c>
      <c r="G10" s="1">
        <v>42494</v>
      </c>
      <c r="H10" s="1" t="s">
        <v>25</v>
      </c>
    </row>
    <row r="11" spans="2:9" ht="15" thickBot="1">
      <c r="B11" s="10" t="s">
        <v>75</v>
      </c>
      <c r="C11" s="10" t="s">
        <v>76</v>
      </c>
      <c r="G11" s="1">
        <v>42495</v>
      </c>
      <c r="H11" s="1" t="s">
        <v>26</v>
      </c>
    </row>
    <row r="12" spans="2:9" ht="15" thickBot="1">
      <c r="B12" s="11">
        <v>0.67</v>
      </c>
      <c r="C12" s="11">
        <v>0.5</v>
      </c>
      <c r="G12" s="1">
        <v>42569</v>
      </c>
      <c r="H12" s="1" t="s">
        <v>27</v>
      </c>
    </row>
    <row r="13" spans="2:9">
      <c r="B13" s="15"/>
      <c r="C13" s="15"/>
      <c r="G13" s="1">
        <v>42593</v>
      </c>
      <c r="H13" s="1" t="s">
        <v>28</v>
      </c>
    </row>
    <row r="14" spans="2:9">
      <c r="B14" t="s">
        <v>74</v>
      </c>
      <c r="G14" s="1">
        <v>42632</v>
      </c>
      <c r="H14" s="1" t="s">
        <v>31</v>
      </c>
    </row>
    <row r="15" spans="2:9" ht="15" thickBot="1">
      <c r="B15" t="s">
        <v>4</v>
      </c>
      <c r="C15" t="s">
        <v>29</v>
      </c>
      <c r="D15" t="s">
        <v>105</v>
      </c>
      <c r="E15" t="s">
        <v>30</v>
      </c>
      <c r="F15" t="s">
        <v>131</v>
      </c>
      <c r="G15" s="1">
        <v>42635</v>
      </c>
      <c r="H15" s="1" t="s">
        <v>33</v>
      </c>
    </row>
    <row r="16" spans="2:9" ht="15" thickBot="1">
      <c r="B16" s="11" t="s">
        <v>32</v>
      </c>
      <c r="C16" s="11">
        <v>55</v>
      </c>
      <c r="D16" s="11">
        <v>41</v>
      </c>
      <c r="E16" s="11">
        <v>55</v>
      </c>
      <c r="F16" s="11">
        <v>112</v>
      </c>
      <c r="G16" s="1">
        <v>42653</v>
      </c>
      <c r="H16" s="1" t="s">
        <v>35</v>
      </c>
    </row>
    <row r="17" spans="2:8" ht="15" thickBot="1">
      <c r="B17" s="11" t="s">
        <v>34</v>
      </c>
      <c r="C17" s="11">
        <v>97</v>
      </c>
      <c r="D17" s="12">
        <v>97</v>
      </c>
      <c r="E17" s="12">
        <v>55</v>
      </c>
      <c r="F17" s="12">
        <v>154</v>
      </c>
      <c r="G17" s="1">
        <v>42677</v>
      </c>
      <c r="H17" s="1" t="s">
        <v>36</v>
      </c>
    </row>
    <row r="18" spans="2:8">
      <c r="G18" s="1">
        <v>42697</v>
      </c>
      <c r="H18" s="1" t="s">
        <v>37</v>
      </c>
    </row>
    <row r="19" spans="2:8" ht="15" thickBot="1">
      <c r="G19" s="1">
        <v>42727</v>
      </c>
      <c r="H19" s="1" t="s">
        <v>40</v>
      </c>
    </row>
    <row r="20" spans="2:8" ht="15" thickBot="1">
      <c r="B20" s="13" t="s">
        <v>38</v>
      </c>
      <c r="C20" s="13" t="s">
        <v>39</v>
      </c>
      <c r="G20" s="1">
        <v>42733</v>
      </c>
      <c r="H20" s="1" t="s">
        <v>41</v>
      </c>
    </row>
    <row r="21" spans="2:8" ht="19.5" thickBot="1">
      <c r="B21" s="14">
        <v>58000</v>
      </c>
      <c r="C21" s="14">
        <v>1</v>
      </c>
      <c r="G21" s="1">
        <v>42734</v>
      </c>
      <c r="H21" s="1" t="s">
        <v>41</v>
      </c>
    </row>
    <row r="22" spans="2:8" ht="19.5" thickBot="1">
      <c r="B22" s="14">
        <v>68000</v>
      </c>
      <c r="C22" s="14">
        <v>1</v>
      </c>
      <c r="G22" s="1">
        <v>42735</v>
      </c>
      <c r="H22" s="1" t="s">
        <v>41</v>
      </c>
    </row>
    <row r="23" spans="2:8" ht="19.5" thickBot="1">
      <c r="B23" s="14">
        <v>78000</v>
      </c>
      <c r="C23" s="14">
        <v>1</v>
      </c>
      <c r="G23" s="1">
        <v>42736</v>
      </c>
      <c r="H23" s="1" t="s">
        <v>9</v>
      </c>
    </row>
    <row r="24" spans="2:8" ht="19.5" thickBot="1">
      <c r="B24" s="14">
        <v>88000</v>
      </c>
      <c r="C24" s="14">
        <v>1</v>
      </c>
      <c r="G24" s="1">
        <v>42737</v>
      </c>
      <c r="H24" s="1" t="s">
        <v>12</v>
      </c>
    </row>
    <row r="25" spans="2:8" ht="19.5" thickBot="1">
      <c r="B25" s="14">
        <v>98000</v>
      </c>
      <c r="C25" s="14">
        <v>1</v>
      </c>
      <c r="G25" s="1">
        <v>42738</v>
      </c>
      <c r="H25" s="1" t="s">
        <v>12</v>
      </c>
    </row>
    <row r="26" spans="2:8" ht="19.5" thickBot="1">
      <c r="B26" s="14">
        <v>104000</v>
      </c>
      <c r="C26" s="14">
        <v>2</v>
      </c>
      <c r="G26" s="1">
        <v>42744</v>
      </c>
      <c r="H26" s="1" t="s">
        <v>42</v>
      </c>
    </row>
    <row r="27" spans="2:8" ht="19.5" thickBot="1">
      <c r="B27" s="14">
        <v>110000</v>
      </c>
      <c r="C27" s="14">
        <v>3</v>
      </c>
      <c r="G27" s="1">
        <v>42777</v>
      </c>
      <c r="H27" s="1" t="s">
        <v>43</v>
      </c>
    </row>
    <row r="28" spans="2:8" ht="19.5" thickBot="1">
      <c r="B28" s="14">
        <v>118000</v>
      </c>
      <c r="C28" s="14">
        <v>4</v>
      </c>
      <c r="G28" s="1">
        <v>42814</v>
      </c>
      <c r="H28" s="1" t="s">
        <v>44</v>
      </c>
    </row>
    <row r="29" spans="2:8" ht="19.5" thickBot="1">
      <c r="B29" s="14">
        <v>126000</v>
      </c>
      <c r="C29" s="14">
        <v>5</v>
      </c>
      <c r="G29" s="1">
        <v>42854</v>
      </c>
      <c r="H29" s="1" t="s">
        <v>45</v>
      </c>
    </row>
    <row r="30" spans="2:8" ht="19.5" thickBot="1">
      <c r="B30" s="14">
        <v>134000</v>
      </c>
      <c r="C30" s="14">
        <v>6</v>
      </c>
      <c r="G30" s="1">
        <v>42858</v>
      </c>
      <c r="H30" s="1" t="s">
        <v>46</v>
      </c>
    </row>
    <row r="31" spans="2:8" ht="19.5" thickBot="1">
      <c r="B31" s="14">
        <v>142000</v>
      </c>
      <c r="C31" s="14">
        <v>7</v>
      </c>
      <c r="G31" s="1">
        <v>42859</v>
      </c>
      <c r="H31" s="1" t="s">
        <v>47</v>
      </c>
    </row>
    <row r="32" spans="2:8" ht="19.5" thickBot="1">
      <c r="B32" s="14">
        <v>150000</v>
      </c>
      <c r="C32" s="14">
        <v>8</v>
      </c>
      <c r="G32" s="1">
        <v>42860</v>
      </c>
      <c r="H32" s="1" t="s">
        <v>48</v>
      </c>
    </row>
    <row r="33" spans="2:8" ht="19.5" thickBot="1">
      <c r="B33" s="14">
        <v>160000</v>
      </c>
      <c r="C33" s="14">
        <v>9</v>
      </c>
      <c r="G33" s="1">
        <v>42933</v>
      </c>
      <c r="H33" s="1" t="s">
        <v>49</v>
      </c>
    </row>
    <row r="34" spans="2:8" ht="19.5" thickBot="1">
      <c r="B34" s="14">
        <v>170000</v>
      </c>
      <c r="C34" s="14">
        <v>10</v>
      </c>
      <c r="G34" s="1">
        <v>42958</v>
      </c>
      <c r="H34" s="1" t="s">
        <v>28</v>
      </c>
    </row>
    <row r="35" spans="2:8" ht="19.5" thickBot="1">
      <c r="B35" s="14">
        <v>180000</v>
      </c>
      <c r="C35" s="14">
        <v>11</v>
      </c>
      <c r="G35" s="1">
        <v>42996</v>
      </c>
      <c r="H35" s="1" t="s">
        <v>50</v>
      </c>
    </row>
    <row r="36" spans="2:8" ht="19.5" thickBot="1">
      <c r="B36" s="14">
        <v>190000</v>
      </c>
      <c r="C36" s="14">
        <v>12</v>
      </c>
      <c r="G36" s="1">
        <v>43001</v>
      </c>
      <c r="H36" s="1" t="s">
        <v>51</v>
      </c>
    </row>
    <row r="37" spans="2:8" ht="19.5" thickBot="1">
      <c r="B37" s="14">
        <v>200000</v>
      </c>
      <c r="C37" s="14">
        <v>13</v>
      </c>
      <c r="G37" s="1">
        <v>43017</v>
      </c>
      <c r="H37" s="1" t="s">
        <v>35</v>
      </c>
    </row>
    <row r="38" spans="2:8" ht="19.5" thickBot="1">
      <c r="B38" s="14">
        <v>220000</v>
      </c>
      <c r="C38" s="14">
        <v>14</v>
      </c>
      <c r="G38" s="1">
        <v>43042</v>
      </c>
      <c r="H38" s="1" t="s">
        <v>36</v>
      </c>
    </row>
    <row r="39" spans="2:8" ht="19.5" thickBot="1">
      <c r="B39" s="14">
        <v>240000</v>
      </c>
      <c r="C39" s="14">
        <v>15</v>
      </c>
      <c r="G39" s="1">
        <v>43062</v>
      </c>
      <c r="H39" s="1" t="s">
        <v>37</v>
      </c>
    </row>
    <row r="40" spans="2:8" ht="19.5" thickBot="1">
      <c r="B40" s="14">
        <v>260000</v>
      </c>
      <c r="C40" s="14">
        <v>16</v>
      </c>
      <c r="G40" s="1">
        <v>43092</v>
      </c>
      <c r="H40" s="1" t="s">
        <v>40</v>
      </c>
    </row>
    <row r="41" spans="2:8" ht="19.5" thickBot="1">
      <c r="B41" s="14">
        <v>280000</v>
      </c>
      <c r="C41" s="14">
        <v>17</v>
      </c>
      <c r="G41" s="1">
        <v>43098</v>
      </c>
      <c r="H41" s="1" t="s">
        <v>41</v>
      </c>
    </row>
    <row r="42" spans="2:8" ht="19.5" thickBot="1">
      <c r="B42" s="14">
        <v>300000</v>
      </c>
      <c r="C42" s="14">
        <v>18</v>
      </c>
      <c r="G42" s="1">
        <v>43099</v>
      </c>
      <c r="H42" s="1" t="s">
        <v>41</v>
      </c>
    </row>
    <row r="43" spans="2:8" ht="19.5" thickBot="1">
      <c r="B43" s="14">
        <v>320000</v>
      </c>
      <c r="C43" s="14">
        <v>19</v>
      </c>
      <c r="G43" s="1">
        <v>43100</v>
      </c>
      <c r="H43" s="1" t="s">
        <v>41</v>
      </c>
    </row>
    <row r="44" spans="2:8" ht="19.5" thickBot="1">
      <c r="B44" s="14">
        <v>340000</v>
      </c>
      <c r="C44" s="14">
        <v>20</v>
      </c>
      <c r="G44" s="1">
        <v>43101</v>
      </c>
      <c r="H44" s="1" t="s">
        <v>148</v>
      </c>
    </row>
    <row r="45" spans="2:8" ht="19.5" thickBot="1">
      <c r="B45" s="14">
        <v>360000</v>
      </c>
      <c r="C45" s="14">
        <v>21</v>
      </c>
      <c r="G45" s="1">
        <v>43102</v>
      </c>
      <c r="H45" s="1" t="s">
        <v>12</v>
      </c>
    </row>
    <row r="46" spans="2:8" ht="19.5" thickBot="1">
      <c r="B46" s="14">
        <v>380000</v>
      </c>
      <c r="C46" s="14">
        <v>22</v>
      </c>
      <c r="G46" s="1">
        <v>43103</v>
      </c>
      <c r="H46" s="1" t="s">
        <v>12</v>
      </c>
    </row>
    <row r="47" spans="2:8" ht="19.5" thickBot="1">
      <c r="B47" s="14">
        <v>410000</v>
      </c>
      <c r="C47" s="14">
        <v>23</v>
      </c>
      <c r="G47" s="1">
        <v>43108</v>
      </c>
      <c r="H47" s="1" t="s">
        <v>149</v>
      </c>
    </row>
    <row r="48" spans="2:8" ht="19.5" thickBot="1">
      <c r="B48" s="14">
        <v>440000</v>
      </c>
      <c r="C48" s="14">
        <v>24</v>
      </c>
      <c r="G48" s="1">
        <v>43142</v>
      </c>
      <c r="H48" s="1" t="s">
        <v>150</v>
      </c>
    </row>
    <row r="49" spans="2:8" ht="19.5" thickBot="1">
      <c r="B49" s="14">
        <v>470000</v>
      </c>
      <c r="C49" s="14">
        <v>25</v>
      </c>
      <c r="G49" s="1">
        <v>43143</v>
      </c>
      <c r="H49" s="1" t="s">
        <v>151</v>
      </c>
    </row>
    <row r="50" spans="2:8" ht="19.5" thickBot="1">
      <c r="B50" s="14">
        <v>500000</v>
      </c>
      <c r="C50" s="14">
        <v>26</v>
      </c>
      <c r="G50" s="1">
        <v>43180</v>
      </c>
      <c r="H50" s="1" t="s">
        <v>152</v>
      </c>
    </row>
    <row r="51" spans="2:8" ht="19.5" thickBot="1">
      <c r="B51" s="14">
        <v>530000</v>
      </c>
      <c r="C51" s="14">
        <v>27</v>
      </c>
      <c r="G51" s="1">
        <v>43219</v>
      </c>
      <c r="H51" s="1" t="s">
        <v>153</v>
      </c>
    </row>
    <row r="52" spans="2:8" ht="19.5" thickBot="1">
      <c r="B52" s="14">
        <v>560000</v>
      </c>
      <c r="C52" s="14">
        <v>28</v>
      </c>
      <c r="G52" s="1">
        <v>43220</v>
      </c>
      <c r="H52" s="1" t="s">
        <v>151</v>
      </c>
    </row>
    <row r="53" spans="2:8" ht="19.5" thickBot="1">
      <c r="B53" s="14">
        <v>590000</v>
      </c>
      <c r="C53" s="14">
        <v>29</v>
      </c>
      <c r="G53" s="1">
        <v>43223</v>
      </c>
      <c r="H53" s="1" t="s">
        <v>154</v>
      </c>
    </row>
    <row r="54" spans="2:8" ht="19.5" thickBot="1">
      <c r="B54" s="14">
        <v>620000</v>
      </c>
      <c r="C54" s="14">
        <v>30</v>
      </c>
      <c r="G54" s="1">
        <v>43224</v>
      </c>
      <c r="H54" s="1" t="s">
        <v>155</v>
      </c>
    </row>
    <row r="55" spans="2:8" ht="19.5" thickBot="1">
      <c r="B55" s="14">
        <v>650000</v>
      </c>
      <c r="C55" s="14">
        <v>30</v>
      </c>
      <c r="G55" s="1">
        <v>43225</v>
      </c>
      <c r="H55" s="1" t="s">
        <v>156</v>
      </c>
    </row>
    <row r="56" spans="2:8" ht="19.5" thickBot="1">
      <c r="B56" s="14">
        <v>680000</v>
      </c>
      <c r="C56" s="14">
        <v>30</v>
      </c>
      <c r="G56" s="1">
        <v>43297</v>
      </c>
      <c r="H56" s="1" t="s">
        <v>157</v>
      </c>
    </row>
    <row r="57" spans="2:8" ht="19.5" thickBot="1">
      <c r="B57" s="14">
        <v>710000</v>
      </c>
      <c r="C57" s="14">
        <v>30</v>
      </c>
      <c r="G57" s="1">
        <v>43323</v>
      </c>
      <c r="H57" s="1" t="s">
        <v>28</v>
      </c>
    </row>
    <row r="58" spans="2:8" ht="19.5" thickBot="1">
      <c r="B58" s="14">
        <v>750000</v>
      </c>
      <c r="C58" s="14">
        <v>30</v>
      </c>
      <c r="G58" s="1">
        <v>43360</v>
      </c>
      <c r="H58" s="1" t="s">
        <v>158</v>
      </c>
    </row>
    <row r="59" spans="2:8" ht="19.5" thickBot="1">
      <c r="B59" s="14">
        <v>790000</v>
      </c>
      <c r="C59" s="14">
        <v>30</v>
      </c>
      <c r="G59" s="1">
        <v>43366</v>
      </c>
      <c r="H59" s="1" t="s">
        <v>159</v>
      </c>
    </row>
    <row r="60" spans="2:8" ht="19.5" thickBot="1">
      <c r="B60" s="14">
        <v>830000</v>
      </c>
      <c r="C60" s="14">
        <v>30</v>
      </c>
      <c r="G60" s="1">
        <v>43367</v>
      </c>
      <c r="H60" s="1" t="s">
        <v>151</v>
      </c>
    </row>
    <row r="61" spans="2:8" ht="19.5" thickBot="1">
      <c r="B61" s="14">
        <v>880000</v>
      </c>
      <c r="C61" s="14">
        <v>30</v>
      </c>
      <c r="G61" s="1">
        <v>43381</v>
      </c>
      <c r="H61" s="1" t="s">
        <v>160</v>
      </c>
    </row>
    <row r="62" spans="2:8" ht="19.5" thickBot="1">
      <c r="B62" s="14">
        <v>930000</v>
      </c>
      <c r="C62" s="14">
        <v>30</v>
      </c>
      <c r="G62" s="1">
        <v>43407</v>
      </c>
      <c r="H62" s="1" t="s">
        <v>161</v>
      </c>
    </row>
    <row r="63" spans="2:8" ht="19.5" thickBot="1">
      <c r="B63" s="14">
        <v>980000</v>
      </c>
      <c r="C63" s="14">
        <v>30</v>
      </c>
      <c r="G63" s="1">
        <v>43427</v>
      </c>
      <c r="H63" s="1" t="s">
        <v>162</v>
      </c>
    </row>
    <row r="64" spans="2:8" ht="19.5" thickBot="1">
      <c r="B64" s="14">
        <v>1030000</v>
      </c>
      <c r="C64" s="14">
        <v>30</v>
      </c>
      <c r="G64" s="1">
        <v>43457</v>
      </c>
      <c r="H64" s="1" t="s">
        <v>163</v>
      </c>
    </row>
    <row r="65" spans="2:8" ht="19.5" thickBot="1">
      <c r="B65" s="14">
        <v>1090000</v>
      </c>
      <c r="C65" s="14">
        <v>30</v>
      </c>
      <c r="G65" s="1">
        <v>43458</v>
      </c>
      <c r="H65" s="1" t="s">
        <v>151</v>
      </c>
    </row>
    <row r="66" spans="2:8" ht="19.5" thickBot="1">
      <c r="B66" s="14">
        <v>1150000</v>
      </c>
      <c r="C66" s="14">
        <v>30</v>
      </c>
      <c r="G66" s="1">
        <v>43463</v>
      </c>
      <c r="H66" s="1" t="s">
        <v>41</v>
      </c>
    </row>
    <row r="67" spans="2:8" ht="19.5" thickBot="1">
      <c r="B67" s="14">
        <v>1210000</v>
      </c>
      <c r="C67" s="14">
        <v>30</v>
      </c>
      <c r="G67" s="1">
        <v>43464</v>
      </c>
      <c r="H67" s="1" t="s">
        <v>41</v>
      </c>
    </row>
    <row r="68" spans="2:8" ht="19.5" thickBot="1">
      <c r="B68" s="14">
        <v>1270000</v>
      </c>
      <c r="C68" s="14">
        <v>30</v>
      </c>
      <c r="G68" s="1">
        <v>43465</v>
      </c>
      <c r="H68" s="1" t="s">
        <v>41</v>
      </c>
    </row>
    <row r="69" spans="2:8" ht="19.5" thickBot="1">
      <c r="B69" s="14">
        <v>1330000</v>
      </c>
      <c r="C69" s="14">
        <v>30</v>
      </c>
      <c r="G69" s="1">
        <v>43466</v>
      </c>
      <c r="H69" s="1" t="s">
        <v>164</v>
      </c>
    </row>
    <row r="70" spans="2:8" ht="19.5" thickBot="1">
      <c r="B70" s="14">
        <v>1390000</v>
      </c>
      <c r="C70" s="14">
        <v>30</v>
      </c>
      <c r="G70" s="1">
        <v>43467</v>
      </c>
      <c r="H70" s="1" t="s">
        <v>12</v>
      </c>
    </row>
    <row r="71" spans="2:8">
      <c r="G71" s="1">
        <v>43468</v>
      </c>
      <c r="H71" s="1" t="s">
        <v>12</v>
      </c>
    </row>
    <row r="72" spans="2:8">
      <c r="G72" s="1">
        <v>43479</v>
      </c>
      <c r="H72" s="1" t="s">
        <v>165</v>
      </c>
    </row>
    <row r="73" spans="2:8">
      <c r="G73" s="1">
        <v>43507</v>
      </c>
      <c r="H73" s="1" t="s">
        <v>150</v>
      </c>
    </row>
    <row r="74" spans="2:8">
      <c r="G74" s="1">
        <v>43545</v>
      </c>
      <c r="H74" s="1" t="s">
        <v>152</v>
      </c>
    </row>
    <row r="75" spans="2:8">
      <c r="G75" s="1">
        <v>43584</v>
      </c>
      <c r="H75" s="1" t="s">
        <v>153</v>
      </c>
    </row>
    <row r="76" spans="2:8">
      <c r="G76" s="1">
        <v>43585</v>
      </c>
      <c r="H76" s="1" t="s">
        <v>166</v>
      </c>
    </row>
    <row r="77" spans="2:8">
      <c r="G77" s="1">
        <v>43586</v>
      </c>
      <c r="H77" s="1" t="s">
        <v>177</v>
      </c>
    </row>
    <row r="78" spans="2:8">
      <c r="G78" s="1">
        <v>43587</v>
      </c>
      <c r="H78" s="1" t="s">
        <v>166</v>
      </c>
    </row>
    <row r="79" spans="2:8">
      <c r="G79" s="1">
        <v>43588</v>
      </c>
      <c r="H79" s="1" t="s">
        <v>154</v>
      </c>
    </row>
    <row r="80" spans="2:8">
      <c r="G80" s="1">
        <v>43589</v>
      </c>
      <c r="H80" s="1" t="s">
        <v>155</v>
      </c>
    </row>
    <row r="81" spans="7:8">
      <c r="G81" s="1">
        <v>43590</v>
      </c>
      <c r="H81" s="1" t="s">
        <v>156</v>
      </c>
    </row>
    <row r="82" spans="7:8">
      <c r="G82" s="1">
        <v>43591</v>
      </c>
      <c r="H82" s="1" t="s">
        <v>151</v>
      </c>
    </row>
    <row r="83" spans="7:8">
      <c r="G83" s="1">
        <v>43661</v>
      </c>
      <c r="H83" s="1" t="s">
        <v>157</v>
      </c>
    </row>
    <row r="84" spans="7:8">
      <c r="G84" s="1">
        <v>43688</v>
      </c>
      <c r="H84" s="1" t="s">
        <v>28</v>
      </c>
    </row>
    <row r="85" spans="7:8">
      <c r="G85" s="1">
        <v>43689</v>
      </c>
      <c r="H85" s="1" t="s">
        <v>21</v>
      </c>
    </row>
    <row r="86" spans="7:8">
      <c r="G86" s="1">
        <v>43724</v>
      </c>
      <c r="H86" s="1" t="s">
        <v>158</v>
      </c>
    </row>
    <row r="87" spans="7:8">
      <c r="G87" s="1">
        <v>43731</v>
      </c>
      <c r="H87" s="1" t="s">
        <v>159</v>
      </c>
    </row>
    <row r="88" spans="7:8">
      <c r="G88" s="1">
        <v>43752</v>
      </c>
      <c r="H88" s="1" t="s">
        <v>160</v>
      </c>
    </row>
    <row r="89" spans="7:8">
      <c r="G89" s="1">
        <v>43760</v>
      </c>
      <c r="H89" s="1" t="s">
        <v>178</v>
      </c>
    </row>
    <row r="90" spans="7:8">
      <c r="G90" s="1">
        <v>43772</v>
      </c>
      <c r="H90" s="1" t="s">
        <v>161</v>
      </c>
    </row>
    <row r="91" spans="7:8">
      <c r="G91" s="1">
        <v>43773</v>
      </c>
      <c r="H91" s="1" t="s">
        <v>151</v>
      </c>
    </row>
    <row r="92" spans="7:8">
      <c r="G92" s="1">
        <v>43792</v>
      </c>
      <c r="H92" s="1" t="s">
        <v>162</v>
      </c>
    </row>
    <row r="93" spans="7:8">
      <c r="G93" s="1">
        <v>43828</v>
      </c>
      <c r="H93" s="1" t="s">
        <v>41</v>
      </c>
    </row>
    <row r="94" spans="7:8">
      <c r="G94" s="1">
        <v>43829</v>
      </c>
      <c r="H94" s="1" t="s">
        <v>41</v>
      </c>
    </row>
    <row r="95" spans="7:8">
      <c r="G95" s="1">
        <v>43830</v>
      </c>
      <c r="H95" s="1" t="s">
        <v>41</v>
      </c>
    </row>
    <row r="96" spans="7:8">
      <c r="G96" s="1">
        <v>43831</v>
      </c>
      <c r="H96" s="1" t="s">
        <v>164</v>
      </c>
    </row>
    <row r="97" spans="7:8">
      <c r="G97" s="1">
        <v>43832</v>
      </c>
      <c r="H97" s="1" t="s">
        <v>12</v>
      </c>
    </row>
    <row r="98" spans="7:8">
      <c r="G98" s="1">
        <v>43833</v>
      </c>
      <c r="H98" s="1" t="s">
        <v>12</v>
      </c>
    </row>
    <row r="99" spans="7:8">
      <c r="G99" s="1">
        <v>43831</v>
      </c>
      <c r="H99" s="1" t="s">
        <v>164</v>
      </c>
    </row>
    <row r="100" spans="7:8">
      <c r="G100" s="1">
        <v>43843</v>
      </c>
      <c r="H100" s="1" t="s">
        <v>165</v>
      </c>
    </row>
    <row r="101" spans="7:8">
      <c r="G101" s="1">
        <v>43872</v>
      </c>
      <c r="H101" s="1" t="s">
        <v>150</v>
      </c>
    </row>
    <row r="102" spans="7:8">
      <c r="G102" s="1">
        <v>43884</v>
      </c>
      <c r="H102" s="1" t="s">
        <v>163</v>
      </c>
    </row>
    <row r="103" spans="7:8">
      <c r="G103" s="1">
        <v>43885</v>
      </c>
      <c r="H103" s="1" t="s">
        <v>21</v>
      </c>
    </row>
    <row r="104" spans="7:8">
      <c r="G104" s="1">
        <v>43910</v>
      </c>
      <c r="H104" s="1" t="s">
        <v>152</v>
      </c>
    </row>
    <row r="105" spans="7:8">
      <c r="G105" s="1">
        <v>43950</v>
      </c>
      <c r="H105" s="1" t="s">
        <v>153</v>
      </c>
    </row>
    <row r="106" spans="7:8">
      <c r="G106" s="1">
        <v>43954</v>
      </c>
      <c r="H106" s="1" t="s">
        <v>154</v>
      </c>
    </row>
    <row r="107" spans="7:8">
      <c r="G107" s="1">
        <v>43955</v>
      </c>
      <c r="H107" s="1" t="s">
        <v>155</v>
      </c>
    </row>
    <row r="108" spans="7:8">
      <c r="G108" s="1">
        <v>43956</v>
      </c>
      <c r="H108" s="1" t="s">
        <v>156</v>
      </c>
    </row>
    <row r="109" spans="7:8">
      <c r="G109" s="1">
        <v>43957</v>
      </c>
      <c r="H109" s="1" t="s">
        <v>151</v>
      </c>
    </row>
    <row r="110" spans="7:8">
      <c r="G110" s="1">
        <v>44035</v>
      </c>
      <c r="H110" s="1" t="s">
        <v>167</v>
      </c>
    </row>
    <row r="111" spans="7:8">
      <c r="G111" s="1">
        <v>44036</v>
      </c>
      <c r="H111" s="1" t="s">
        <v>168</v>
      </c>
    </row>
    <row r="112" spans="7:8">
      <c r="G112" s="1">
        <v>44053</v>
      </c>
      <c r="H112" s="1" t="s">
        <v>169</v>
      </c>
    </row>
    <row r="113" spans="7:8">
      <c r="G113" s="1">
        <v>44095</v>
      </c>
      <c r="H113" s="1" t="s">
        <v>158</v>
      </c>
    </row>
    <row r="114" spans="7:8">
      <c r="G114" s="1">
        <v>44096</v>
      </c>
      <c r="H114" s="1" t="s">
        <v>159</v>
      </c>
    </row>
    <row r="115" spans="7:8">
      <c r="G115" s="1">
        <v>44138</v>
      </c>
      <c r="H115" s="1" t="s">
        <v>161</v>
      </c>
    </row>
    <row r="116" spans="7:8">
      <c r="G116" s="1">
        <v>44158</v>
      </c>
      <c r="H116" s="1" t="s">
        <v>162</v>
      </c>
    </row>
    <row r="117" spans="7:8">
      <c r="G117" s="1">
        <v>44188</v>
      </c>
      <c r="H117" s="1" t="s">
        <v>163</v>
      </c>
    </row>
    <row r="118" spans="7:8">
      <c r="G118" s="1">
        <v>44194</v>
      </c>
      <c r="H118" s="1" t="s">
        <v>41</v>
      </c>
    </row>
    <row r="119" spans="7:8">
      <c r="G119" s="1">
        <v>44195</v>
      </c>
      <c r="H119" s="1" t="s">
        <v>41</v>
      </c>
    </row>
    <row r="120" spans="7:8">
      <c r="G120" s="1">
        <v>44196</v>
      </c>
      <c r="H120" s="1" t="s">
        <v>41</v>
      </c>
    </row>
    <row r="121" spans="7:8">
      <c r="G121" s="95">
        <v>44197</v>
      </c>
      <c r="H121" s="96" t="s">
        <v>52</v>
      </c>
    </row>
    <row r="122" spans="7:8">
      <c r="G122" s="95">
        <v>44198</v>
      </c>
      <c r="H122" s="96" t="s">
        <v>12</v>
      </c>
    </row>
    <row r="123" spans="7:8">
      <c r="G123" s="95">
        <v>44199</v>
      </c>
      <c r="H123" s="96" t="s">
        <v>12</v>
      </c>
    </row>
    <row r="124" spans="7:8">
      <c r="G124" s="95">
        <v>44207</v>
      </c>
      <c r="H124" s="96" t="s">
        <v>53</v>
      </c>
    </row>
    <row r="125" spans="7:8">
      <c r="G125" s="95">
        <v>44238</v>
      </c>
      <c r="H125" s="96" t="s">
        <v>54</v>
      </c>
    </row>
    <row r="126" spans="7:8">
      <c r="G126" s="95">
        <v>44250</v>
      </c>
      <c r="H126" s="96" t="s">
        <v>163</v>
      </c>
    </row>
    <row r="127" spans="7:8">
      <c r="G127" s="95">
        <v>44275</v>
      </c>
      <c r="H127" s="96" t="s">
        <v>55</v>
      </c>
    </row>
    <row r="128" spans="7:8">
      <c r="G128" s="95">
        <v>44315</v>
      </c>
      <c r="H128" s="96" t="s">
        <v>56</v>
      </c>
    </row>
    <row r="129" spans="7:8">
      <c r="G129" s="95">
        <v>44319</v>
      </c>
      <c r="H129" s="96" t="s">
        <v>57</v>
      </c>
    </row>
    <row r="130" spans="7:8">
      <c r="G130" s="95">
        <v>44320</v>
      </c>
      <c r="H130" s="96" t="s">
        <v>58</v>
      </c>
    </row>
    <row r="131" spans="7:8">
      <c r="G131" s="95">
        <v>44321</v>
      </c>
      <c r="H131" s="96" t="s">
        <v>59</v>
      </c>
    </row>
    <row r="132" spans="7:8">
      <c r="G132" s="95">
        <v>44396</v>
      </c>
      <c r="H132" s="96" t="s">
        <v>60</v>
      </c>
    </row>
    <row r="133" spans="7:8">
      <c r="G133" s="95">
        <v>44419</v>
      </c>
      <c r="H133" s="96" t="s">
        <v>61</v>
      </c>
    </row>
    <row r="134" spans="7:8">
      <c r="G134" s="95">
        <v>44459</v>
      </c>
      <c r="H134" s="96" t="s">
        <v>62</v>
      </c>
    </row>
    <row r="135" spans="7:8">
      <c r="G135" s="95">
        <v>44462</v>
      </c>
      <c r="H135" s="96" t="s">
        <v>63</v>
      </c>
    </row>
    <row r="136" spans="7:8">
      <c r="G136" s="95">
        <v>44480</v>
      </c>
      <c r="H136" s="96" t="s">
        <v>170</v>
      </c>
    </row>
    <row r="137" spans="7:8">
      <c r="G137" s="95">
        <v>44503</v>
      </c>
      <c r="H137" s="96" t="s">
        <v>64</v>
      </c>
    </row>
    <row r="138" spans="7:8">
      <c r="G138" s="95">
        <v>44523</v>
      </c>
      <c r="H138" s="96" t="s">
        <v>65</v>
      </c>
    </row>
    <row r="139" spans="7:8">
      <c r="G139" s="95">
        <v>44559</v>
      </c>
      <c r="H139" s="96" t="s">
        <v>41</v>
      </c>
    </row>
    <row r="140" spans="7:8">
      <c r="G140" s="95">
        <v>44560</v>
      </c>
      <c r="H140" s="96" t="s">
        <v>41</v>
      </c>
    </row>
    <row r="141" spans="7:8">
      <c r="G141" s="95">
        <v>44561</v>
      </c>
      <c r="H141" s="96" t="s">
        <v>41</v>
      </c>
    </row>
    <row r="142" spans="7:8">
      <c r="G142" s="95">
        <v>44562</v>
      </c>
      <c r="H142" s="96" t="s">
        <v>52</v>
      </c>
    </row>
    <row r="143" spans="7:8">
      <c r="G143" s="95">
        <v>44563</v>
      </c>
      <c r="H143" s="96" t="s">
        <v>12</v>
      </c>
    </row>
    <row r="144" spans="7:8">
      <c r="G144" s="95">
        <v>44564</v>
      </c>
      <c r="H144" s="96" t="s">
        <v>12</v>
      </c>
    </row>
    <row r="145" spans="7:8">
      <c r="G145" s="95">
        <v>44571</v>
      </c>
      <c r="H145" s="96" t="s">
        <v>53</v>
      </c>
    </row>
    <row r="146" spans="7:8">
      <c r="G146" s="95">
        <v>44603</v>
      </c>
      <c r="H146" s="96" t="s">
        <v>54</v>
      </c>
    </row>
    <row r="147" spans="7:8">
      <c r="G147" s="95">
        <v>44615</v>
      </c>
      <c r="H147" s="96" t="s">
        <v>163</v>
      </c>
    </row>
    <row r="148" spans="7:8">
      <c r="G148" s="95">
        <v>44641</v>
      </c>
      <c r="H148" s="96" t="s">
        <v>55</v>
      </c>
    </row>
    <row r="149" spans="7:8">
      <c r="G149" s="95">
        <v>44680</v>
      </c>
      <c r="H149" s="96" t="s">
        <v>56</v>
      </c>
    </row>
    <row r="150" spans="7:8">
      <c r="G150" s="95">
        <v>44684</v>
      </c>
      <c r="H150" s="96" t="s">
        <v>57</v>
      </c>
    </row>
    <row r="151" spans="7:8">
      <c r="G151" s="95">
        <v>44685</v>
      </c>
      <c r="H151" s="96" t="s">
        <v>58</v>
      </c>
    </row>
    <row r="152" spans="7:8">
      <c r="G152" s="95">
        <v>44686</v>
      </c>
      <c r="H152" s="96" t="s">
        <v>59</v>
      </c>
    </row>
    <row r="153" spans="7:8">
      <c r="G153" s="95">
        <v>44760</v>
      </c>
      <c r="H153" s="96" t="s">
        <v>60</v>
      </c>
    </row>
    <row r="154" spans="7:8">
      <c r="G154" s="95">
        <v>44784</v>
      </c>
      <c r="H154" s="96" t="s">
        <v>61</v>
      </c>
    </row>
    <row r="155" spans="7:8">
      <c r="G155" s="95">
        <v>44823</v>
      </c>
      <c r="H155" s="96" t="s">
        <v>62</v>
      </c>
    </row>
    <row r="156" spans="7:8">
      <c r="G156" s="95">
        <v>44827</v>
      </c>
      <c r="H156" s="96" t="s">
        <v>63</v>
      </c>
    </row>
    <row r="157" spans="7:8">
      <c r="G157" s="95">
        <v>44844</v>
      </c>
      <c r="H157" s="96" t="s">
        <v>170</v>
      </c>
    </row>
    <row r="158" spans="7:8">
      <c r="G158" s="95">
        <v>44868</v>
      </c>
      <c r="H158" s="96" t="s">
        <v>64</v>
      </c>
    </row>
    <row r="159" spans="7:8">
      <c r="G159" s="95">
        <v>44888</v>
      </c>
      <c r="H159" s="96" t="s">
        <v>65</v>
      </c>
    </row>
    <row r="160" spans="7:8">
      <c r="G160" s="95">
        <v>44924</v>
      </c>
      <c r="H160" s="96" t="s">
        <v>41</v>
      </c>
    </row>
    <row r="161" spans="7:8">
      <c r="G161" s="95">
        <v>44925</v>
      </c>
      <c r="H161" s="96" t="s">
        <v>41</v>
      </c>
    </row>
    <row r="162" spans="7:8">
      <c r="G162" s="95">
        <v>44926</v>
      </c>
      <c r="H162" s="96" t="s">
        <v>41</v>
      </c>
    </row>
    <row r="163" spans="7:8">
      <c r="G163" s="95">
        <v>44927</v>
      </c>
      <c r="H163" s="96" t="s">
        <v>52</v>
      </c>
    </row>
    <row r="164" spans="7:8">
      <c r="G164" s="95">
        <v>44928</v>
      </c>
      <c r="H164" s="96" t="s">
        <v>66</v>
      </c>
    </row>
    <row r="165" spans="7:8">
      <c r="G165" s="95">
        <v>44929</v>
      </c>
      <c r="H165" s="96" t="s">
        <v>66</v>
      </c>
    </row>
    <row r="166" spans="7:8">
      <c r="G166" s="95">
        <v>44928</v>
      </c>
      <c r="H166" s="96" t="s">
        <v>67</v>
      </c>
    </row>
    <row r="167" spans="7:8">
      <c r="G167" s="95">
        <v>44935</v>
      </c>
      <c r="H167" s="96" t="s">
        <v>53</v>
      </c>
    </row>
    <row r="168" spans="7:8">
      <c r="G168" s="95">
        <v>44968</v>
      </c>
      <c r="H168" s="96" t="s">
        <v>54</v>
      </c>
    </row>
    <row r="169" spans="7:8">
      <c r="G169" s="95">
        <v>44980</v>
      </c>
      <c r="H169" s="96" t="s">
        <v>163</v>
      </c>
    </row>
    <row r="170" spans="7:8">
      <c r="G170" s="95">
        <v>45006</v>
      </c>
      <c r="H170" s="96" t="s">
        <v>55</v>
      </c>
    </row>
    <row r="171" spans="7:8">
      <c r="G171" s="95">
        <v>45045</v>
      </c>
      <c r="H171" s="96" t="s">
        <v>56</v>
      </c>
    </row>
    <row r="172" spans="7:8">
      <c r="G172" s="95">
        <v>45049</v>
      </c>
      <c r="H172" s="96" t="s">
        <v>57</v>
      </c>
    </row>
    <row r="173" spans="7:8">
      <c r="G173" s="95">
        <v>45050</v>
      </c>
      <c r="H173" s="96" t="s">
        <v>58</v>
      </c>
    </row>
    <row r="174" spans="7:8">
      <c r="G174" s="95">
        <v>45051</v>
      </c>
      <c r="H174" s="96" t="s">
        <v>59</v>
      </c>
    </row>
    <row r="175" spans="7:8">
      <c r="G175" s="95">
        <v>45124</v>
      </c>
      <c r="H175" s="96" t="s">
        <v>60</v>
      </c>
    </row>
    <row r="176" spans="7:8">
      <c r="G176" s="95">
        <v>45149</v>
      </c>
      <c r="H176" s="96" t="s">
        <v>61</v>
      </c>
    </row>
    <row r="177" spans="7:8">
      <c r="G177" s="95">
        <v>45187</v>
      </c>
      <c r="H177" s="96" t="s">
        <v>62</v>
      </c>
    </row>
    <row r="178" spans="7:8">
      <c r="G178" s="95">
        <v>45192</v>
      </c>
      <c r="H178" s="96" t="s">
        <v>63</v>
      </c>
    </row>
    <row r="179" spans="7:8">
      <c r="G179" s="95">
        <v>45208</v>
      </c>
      <c r="H179" s="96" t="s">
        <v>170</v>
      </c>
    </row>
    <row r="180" spans="7:8">
      <c r="G180" s="95">
        <v>45233</v>
      </c>
      <c r="H180" s="96" t="s">
        <v>64</v>
      </c>
    </row>
    <row r="181" spans="7:8">
      <c r="G181" s="95">
        <v>45253</v>
      </c>
      <c r="H181" s="96" t="s">
        <v>65</v>
      </c>
    </row>
    <row r="182" spans="7:8">
      <c r="G182" s="95">
        <v>45289</v>
      </c>
      <c r="H182" s="96" t="s">
        <v>41</v>
      </c>
    </row>
    <row r="183" spans="7:8">
      <c r="G183" s="95">
        <v>45290</v>
      </c>
      <c r="H183" s="96" t="s">
        <v>41</v>
      </c>
    </row>
    <row r="184" spans="7:8">
      <c r="G184" s="95">
        <v>45291</v>
      </c>
      <c r="H184" s="96" t="s">
        <v>41</v>
      </c>
    </row>
    <row r="185" spans="7:8">
      <c r="G185" s="95">
        <v>45292</v>
      </c>
      <c r="H185" s="96" t="s">
        <v>52</v>
      </c>
    </row>
    <row r="186" spans="7:8">
      <c r="G186" s="95">
        <v>45293</v>
      </c>
      <c r="H186" s="96" t="s">
        <v>66</v>
      </c>
    </row>
    <row r="187" spans="7:8">
      <c r="G187" s="95">
        <v>45294</v>
      </c>
      <c r="H187" s="96" t="s">
        <v>12</v>
      </c>
    </row>
    <row r="188" spans="7:8">
      <c r="G188" s="95">
        <v>45299</v>
      </c>
      <c r="H188" s="96" t="s">
        <v>53</v>
      </c>
    </row>
    <row r="189" spans="7:8">
      <c r="G189" s="95">
        <v>45333</v>
      </c>
      <c r="H189" s="96" t="s">
        <v>54</v>
      </c>
    </row>
    <row r="190" spans="7:8">
      <c r="G190" s="95">
        <v>45334</v>
      </c>
      <c r="H190" s="96" t="s">
        <v>67</v>
      </c>
    </row>
    <row r="191" spans="7:8">
      <c r="G191" s="95">
        <v>45345</v>
      </c>
      <c r="H191" s="96" t="s">
        <v>163</v>
      </c>
    </row>
    <row r="192" spans="7:8">
      <c r="G192" s="95">
        <v>45371</v>
      </c>
      <c r="H192" s="96" t="s">
        <v>55</v>
      </c>
    </row>
    <row r="193" spans="7:8">
      <c r="G193" s="95">
        <v>45411</v>
      </c>
      <c r="H193" s="96" t="s">
        <v>56</v>
      </c>
    </row>
    <row r="194" spans="7:8">
      <c r="G194" s="95">
        <v>45415</v>
      </c>
      <c r="H194" s="96" t="s">
        <v>57</v>
      </c>
    </row>
    <row r="195" spans="7:8">
      <c r="G195" s="95">
        <v>45416</v>
      </c>
      <c r="H195" s="96" t="s">
        <v>58</v>
      </c>
    </row>
    <row r="196" spans="7:8">
      <c r="G196" s="95">
        <v>45417</v>
      </c>
      <c r="H196" s="96" t="s">
        <v>59</v>
      </c>
    </row>
    <row r="197" spans="7:8">
      <c r="G197" s="95">
        <v>45418</v>
      </c>
      <c r="H197" s="96" t="s">
        <v>67</v>
      </c>
    </row>
    <row r="198" spans="7:8">
      <c r="G198" s="95">
        <v>45488</v>
      </c>
      <c r="H198" s="96" t="s">
        <v>60</v>
      </c>
    </row>
    <row r="199" spans="7:8">
      <c r="G199" s="95">
        <v>45515</v>
      </c>
      <c r="H199" s="96" t="s">
        <v>61</v>
      </c>
    </row>
    <row r="200" spans="7:8">
      <c r="G200" s="95">
        <v>45516</v>
      </c>
      <c r="H200" s="96" t="s">
        <v>67</v>
      </c>
    </row>
    <row r="201" spans="7:8">
      <c r="G201" s="95">
        <v>45551</v>
      </c>
      <c r="H201" s="96" t="s">
        <v>62</v>
      </c>
    </row>
    <row r="202" spans="7:8">
      <c r="G202" s="95">
        <v>45557</v>
      </c>
      <c r="H202" s="96" t="s">
        <v>63</v>
      </c>
    </row>
    <row r="203" spans="7:8">
      <c r="G203" s="95">
        <v>45558</v>
      </c>
      <c r="H203" s="96" t="s">
        <v>67</v>
      </c>
    </row>
    <row r="204" spans="7:8">
      <c r="G204" s="95">
        <v>45579</v>
      </c>
      <c r="H204" s="96" t="s">
        <v>170</v>
      </c>
    </row>
    <row r="205" spans="7:8">
      <c r="G205" s="95">
        <v>45599</v>
      </c>
      <c r="H205" s="96" t="s">
        <v>64</v>
      </c>
    </row>
    <row r="206" spans="7:8">
      <c r="G206" s="95">
        <v>45600</v>
      </c>
      <c r="H206" s="96" t="s">
        <v>67</v>
      </c>
    </row>
    <row r="207" spans="7:8">
      <c r="G207" s="95">
        <v>45619</v>
      </c>
      <c r="H207" s="96" t="s">
        <v>65</v>
      </c>
    </row>
    <row r="208" spans="7:8">
      <c r="G208" s="95">
        <v>45655</v>
      </c>
      <c r="H208" s="96" t="s">
        <v>41</v>
      </c>
    </row>
    <row r="209" spans="7:8">
      <c r="G209" s="95">
        <v>45656</v>
      </c>
      <c r="H209" s="96" t="s">
        <v>41</v>
      </c>
    </row>
    <row r="210" spans="7:8">
      <c r="G210" s="95">
        <v>45657</v>
      </c>
      <c r="H210" s="96" t="s">
        <v>41</v>
      </c>
    </row>
    <row r="211" spans="7:8">
      <c r="G211" s="95">
        <v>45658</v>
      </c>
      <c r="H211" s="96" t="s">
        <v>52</v>
      </c>
    </row>
    <row r="212" spans="7:8">
      <c r="G212" s="95">
        <v>45659</v>
      </c>
      <c r="H212" s="96" t="s">
        <v>12</v>
      </c>
    </row>
    <row r="213" spans="7:8">
      <c r="G213" s="95">
        <v>45660</v>
      </c>
      <c r="H213" s="96" t="s">
        <v>12</v>
      </c>
    </row>
    <row r="214" spans="7:8">
      <c r="G214" s="95">
        <v>45670</v>
      </c>
      <c r="H214" s="96" t="s">
        <v>53</v>
      </c>
    </row>
    <row r="215" spans="7:8">
      <c r="G215" s="95">
        <v>45699</v>
      </c>
      <c r="H215" s="96" t="s">
        <v>54</v>
      </c>
    </row>
    <row r="216" spans="7:8">
      <c r="G216" s="95">
        <v>45711</v>
      </c>
      <c r="H216" s="96" t="s">
        <v>163</v>
      </c>
    </row>
    <row r="217" spans="7:8">
      <c r="G217" s="95">
        <v>45712</v>
      </c>
      <c r="H217" s="96" t="s">
        <v>179</v>
      </c>
    </row>
    <row r="218" spans="7:8">
      <c r="G218" s="95">
        <v>45736</v>
      </c>
      <c r="H218" s="96" t="s">
        <v>55</v>
      </c>
    </row>
    <row r="219" spans="7:8">
      <c r="G219" s="95">
        <v>45776</v>
      </c>
      <c r="H219" s="96" t="s">
        <v>56</v>
      </c>
    </row>
    <row r="220" spans="7:8">
      <c r="G220" s="95">
        <v>45780</v>
      </c>
      <c r="H220" s="96" t="s">
        <v>57</v>
      </c>
    </row>
    <row r="221" spans="7:8">
      <c r="G221" s="95">
        <v>45781</v>
      </c>
      <c r="H221" s="96" t="s">
        <v>58</v>
      </c>
    </row>
    <row r="222" spans="7:8">
      <c r="G222" s="95">
        <v>45782</v>
      </c>
      <c r="H222" s="96" t="s">
        <v>59</v>
      </c>
    </row>
    <row r="223" spans="7:8">
      <c r="G223" s="95">
        <v>45783</v>
      </c>
      <c r="H223" s="96" t="s">
        <v>67</v>
      </c>
    </row>
    <row r="224" spans="7:8">
      <c r="G224" s="95">
        <v>45859</v>
      </c>
      <c r="H224" s="96" t="s">
        <v>60</v>
      </c>
    </row>
    <row r="225" spans="7:8">
      <c r="G225" s="95">
        <v>45880</v>
      </c>
      <c r="H225" s="96" t="s">
        <v>61</v>
      </c>
    </row>
    <row r="226" spans="7:8">
      <c r="G226" s="95">
        <v>45915</v>
      </c>
      <c r="H226" s="96" t="s">
        <v>62</v>
      </c>
    </row>
    <row r="227" spans="7:8">
      <c r="G227" s="95">
        <v>45923</v>
      </c>
      <c r="H227" s="96" t="s">
        <v>63</v>
      </c>
    </row>
    <row r="228" spans="7:8">
      <c r="G228" s="95">
        <v>45943</v>
      </c>
      <c r="H228" s="96" t="s">
        <v>170</v>
      </c>
    </row>
    <row r="229" spans="7:8">
      <c r="G229" s="95">
        <v>45964</v>
      </c>
      <c r="H229" s="96" t="s">
        <v>64</v>
      </c>
    </row>
    <row r="230" spans="7:8">
      <c r="G230" s="95">
        <v>45984</v>
      </c>
      <c r="H230" s="96" t="s">
        <v>65</v>
      </c>
    </row>
    <row r="231" spans="7:8">
      <c r="G231" s="95">
        <v>45985</v>
      </c>
      <c r="H231" s="96" t="s">
        <v>67</v>
      </c>
    </row>
    <row r="232" spans="7:8">
      <c r="G232" s="95">
        <v>46020</v>
      </c>
      <c r="H232" s="96" t="s">
        <v>41</v>
      </c>
    </row>
    <row r="233" spans="7:8">
      <c r="G233" s="95">
        <v>46021</v>
      </c>
      <c r="H233" s="96" t="s">
        <v>41</v>
      </c>
    </row>
    <row r="234" spans="7:8">
      <c r="G234" s="95">
        <v>46022</v>
      </c>
      <c r="H234" s="96" t="s">
        <v>41</v>
      </c>
    </row>
    <row r="235" spans="7:8">
      <c r="G235" s="95">
        <v>46023</v>
      </c>
      <c r="H235" s="96" t="s">
        <v>52</v>
      </c>
    </row>
    <row r="236" spans="7:8">
      <c r="G236" s="95">
        <v>46024</v>
      </c>
      <c r="H236" s="96" t="s">
        <v>66</v>
      </c>
    </row>
    <row r="237" spans="7:8">
      <c r="G237" s="95">
        <v>46025</v>
      </c>
      <c r="H237" s="96" t="s">
        <v>66</v>
      </c>
    </row>
    <row r="238" spans="7:8">
      <c r="G238" s="95">
        <v>46034</v>
      </c>
      <c r="H238" s="96" t="s">
        <v>53</v>
      </c>
    </row>
    <row r="239" spans="7:8">
      <c r="G239" s="95">
        <v>46064</v>
      </c>
      <c r="H239" s="96" t="s">
        <v>54</v>
      </c>
    </row>
    <row r="240" spans="7:8">
      <c r="G240" s="95">
        <v>46076</v>
      </c>
      <c r="H240" s="96" t="s">
        <v>163</v>
      </c>
    </row>
    <row r="241" spans="7:8">
      <c r="G241" s="95">
        <v>46101</v>
      </c>
      <c r="H241" s="96" t="s">
        <v>55</v>
      </c>
    </row>
    <row r="242" spans="7:8">
      <c r="G242" s="95">
        <v>46141</v>
      </c>
      <c r="H242" s="96" t="s">
        <v>56</v>
      </c>
    </row>
    <row r="243" spans="7:8">
      <c r="G243" s="95">
        <v>46145</v>
      </c>
      <c r="H243" s="96" t="s">
        <v>57</v>
      </c>
    </row>
    <row r="244" spans="7:8">
      <c r="G244" s="95">
        <v>46146</v>
      </c>
      <c r="H244" s="96" t="s">
        <v>58</v>
      </c>
    </row>
    <row r="245" spans="7:8">
      <c r="G245" s="95">
        <v>46147</v>
      </c>
      <c r="H245" s="96" t="s">
        <v>59</v>
      </c>
    </row>
    <row r="246" spans="7:8">
      <c r="G246" s="95">
        <v>46148</v>
      </c>
      <c r="H246" s="96" t="s">
        <v>67</v>
      </c>
    </row>
    <row r="247" spans="7:8">
      <c r="G247" s="95">
        <v>46223</v>
      </c>
      <c r="H247" s="96" t="s">
        <v>60</v>
      </c>
    </row>
    <row r="248" spans="7:8">
      <c r="G248" s="95">
        <v>46245</v>
      </c>
      <c r="H248" s="96" t="s">
        <v>61</v>
      </c>
    </row>
    <row r="249" spans="7:8">
      <c r="G249" s="95">
        <v>46286</v>
      </c>
      <c r="H249" s="96" t="s">
        <v>62</v>
      </c>
    </row>
    <row r="250" spans="7:8">
      <c r="G250" s="95">
        <v>46287</v>
      </c>
      <c r="H250" s="96" t="s">
        <v>68</v>
      </c>
    </row>
    <row r="251" spans="7:8">
      <c r="G251" s="95">
        <v>46288</v>
      </c>
      <c r="H251" s="96" t="s">
        <v>63</v>
      </c>
    </row>
    <row r="252" spans="7:8">
      <c r="G252" s="95">
        <v>46307</v>
      </c>
      <c r="H252" s="96" t="s">
        <v>170</v>
      </c>
    </row>
    <row r="253" spans="7:8">
      <c r="G253" s="95">
        <v>46329</v>
      </c>
      <c r="H253" s="96" t="s">
        <v>64</v>
      </c>
    </row>
    <row r="254" spans="7:8">
      <c r="G254" s="95">
        <v>46349</v>
      </c>
      <c r="H254" s="96" t="s">
        <v>65</v>
      </c>
    </row>
    <row r="255" spans="7:8">
      <c r="G255" s="95">
        <v>46385</v>
      </c>
      <c r="H255" s="96" t="s">
        <v>41</v>
      </c>
    </row>
    <row r="256" spans="7:8">
      <c r="G256" s="95">
        <v>46386</v>
      </c>
      <c r="H256" s="96" t="s">
        <v>41</v>
      </c>
    </row>
    <row r="257" spans="7:8">
      <c r="G257" s="95">
        <v>46387</v>
      </c>
      <c r="H257" s="96" t="s">
        <v>41</v>
      </c>
    </row>
    <row r="258" spans="7:8">
      <c r="G258" s="95">
        <v>46388</v>
      </c>
      <c r="H258" s="96" t="s">
        <v>52</v>
      </c>
    </row>
    <row r="259" spans="7:8">
      <c r="G259" s="95">
        <v>46389</v>
      </c>
      <c r="H259" s="96" t="s">
        <v>66</v>
      </c>
    </row>
    <row r="260" spans="7:8">
      <c r="G260" s="95">
        <v>46390</v>
      </c>
      <c r="H260" s="96" t="s">
        <v>66</v>
      </c>
    </row>
    <row r="261" spans="7:8">
      <c r="G261" s="95">
        <v>46398</v>
      </c>
      <c r="H261" s="96" t="s">
        <v>53</v>
      </c>
    </row>
    <row r="262" spans="7:8">
      <c r="G262" s="95">
        <v>46429</v>
      </c>
      <c r="H262" s="96" t="s">
        <v>54</v>
      </c>
    </row>
    <row r="263" spans="7:8">
      <c r="G263" s="95">
        <v>46441</v>
      </c>
      <c r="H263" s="96" t="s">
        <v>163</v>
      </c>
    </row>
    <row r="264" spans="7:8">
      <c r="G264" s="95">
        <v>46467</v>
      </c>
      <c r="H264" s="96" t="s">
        <v>55</v>
      </c>
    </row>
    <row r="265" spans="7:8">
      <c r="G265" s="95">
        <v>46468</v>
      </c>
      <c r="H265" s="96" t="s">
        <v>67</v>
      </c>
    </row>
    <row r="266" spans="7:8">
      <c r="G266" s="95">
        <v>46506</v>
      </c>
      <c r="H266" s="96" t="s">
        <v>56</v>
      </c>
    </row>
    <row r="267" spans="7:8">
      <c r="G267" s="95">
        <v>46510</v>
      </c>
      <c r="H267" s="96" t="s">
        <v>57</v>
      </c>
    </row>
    <row r="268" spans="7:8">
      <c r="G268" s="95">
        <v>46511</v>
      </c>
      <c r="H268" s="96" t="s">
        <v>58</v>
      </c>
    </row>
    <row r="269" spans="7:8">
      <c r="G269" s="95">
        <v>46512</v>
      </c>
      <c r="H269" s="96" t="s">
        <v>59</v>
      </c>
    </row>
    <row r="270" spans="7:8">
      <c r="G270" s="95">
        <v>46587</v>
      </c>
      <c r="H270" s="96" t="s">
        <v>60</v>
      </c>
    </row>
    <row r="271" spans="7:8">
      <c r="G271" s="95">
        <v>46610</v>
      </c>
      <c r="H271" s="96" t="s">
        <v>61</v>
      </c>
    </row>
    <row r="272" spans="7:8">
      <c r="G272" s="95">
        <v>46650</v>
      </c>
      <c r="H272" s="96" t="s">
        <v>62</v>
      </c>
    </row>
    <row r="273" spans="7:8">
      <c r="G273" s="95">
        <v>46653</v>
      </c>
      <c r="H273" s="96" t="s">
        <v>63</v>
      </c>
    </row>
    <row r="274" spans="7:8">
      <c r="G274" s="95">
        <v>46671</v>
      </c>
      <c r="H274" s="96" t="s">
        <v>170</v>
      </c>
    </row>
    <row r="275" spans="7:8">
      <c r="G275" s="95">
        <v>46694</v>
      </c>
      <c r="H275" s="96" t="s">
        <v>64</v>
      </c>
    </row>
    <row r="276" spans="7:8">
      <c r="G276" s="95">
        <v>46714</v>
      </c>
      <c r="H276" s="96" t="s">
        <v>65</v>
      </c>
    </row>
    <row r="277" spans="7:8">
      <c r="G277" s="95">
        <v>46750</v>
      </c>
      <c r="H277" s="96" t="s">
        <v>41</v>
      </c>
    </row>
    <row r="278" spans="7:8">
      <c r="G278" s="95">
        <v>46751</v>
      </c>
      <c r="H278" s="96" t="s">
        <v>41</v>
      </c>
    </row>
    <row r="279" spans="7:8">
      <c r="G279" s="95">
        <v>46752</v>
      </c>
      <c r="H279" s="96" t="s">
        <v>41</v>
      </c>
    </row>
    <row r="280" spans="7:8">
      <c r="G280" s="95">
        <v>46753</v>
      </c>
      <c r="H280" s="96" t="s">
        <v>52</v>
      </c>
    </row>
    <row r="281" spans="7:8">
      <c r="G281" s="95">
        <v>46754</v>
      </c>
      <c r="H281" s="96" t="s">
        <v>12</v>
      </c>
    </row>
    <row r="282" spans="7:8">
      <c r="G282" s="95">
        <v>46755</v>
      </c>
      <c r="H282" s="96" t="s">
        <v>12</v>
      </c>
    </row>
    <row r="283" spans="7:8">
      <c r="G283" s="95">
        <v>46762</v>
      </c>
      <c r="H283" s="96" t="s">
        <v>53</v>
      </c>
    </row>
    <row r="284" spans="7:8">
      <c r="G284" s="95">
        <v>46794</v>
      </c>
      <c r="H284" s="96" t="s">
        <v>54</v>
      </c>
    </row>
    <row r="285" spans="7:8">
      <c r="G285" s="95">
        <v>46806</v>
      </c>
      <c r="H285" s="96" t="s">
        <v>163</v>
      </c>
    </row>
    <row r="286" spans="7:8">
      <c r="G286" s="95">
        <v>46832</v>
      </c>
      <c r="H286" s="96" t="s">
        <v>55</v>
      </c>
    </row>
    <row r="287" spans="7:8">
      <c r="G287" s="95">
        <v>46872</v>
      </c>
      <c r="H287" s="96" t="s">
        <v>56</v>
      </c>
    </row>
    <row r="288" spans="7:8">
      <c r="G288" s="95">
        <v>46876</v>
      </c>
      <c r="H288" s="96" t="s">
        <v>57</v>
      </c>
    </row>
    <row r="289" spans="7:8">
      <c r="G289" s="95">
        <v>46877</v>
      </c>
      <c r="H289" s="96" t="s">
        <v>58</v>
      </c>
    </row>
    <row r="290" spans="7:8">
      <c r="G290" s="95">
        <v>46878</v>
      </c>
      <c r="H290" s="96" t="s">
        <v>59</v>
      </c>
    </row>
    <row r="291" spans="7:8">
      <c r="G291" s="95">
        <v>46951</v>
      </c>
      <c r="H291" s="96" t="s">
        <v>60</v>
      </c>
    </row>
    <row r="292" spans="7:8">
      <c r="G292" s="95">
        <v>46976</v>
      </c>
      <c r="H292" s="96" t="s">
        <v>61</v>
      </c>
    </row>
    <row r="293" spans="7:8">
      <c r="G293" s="95">
        <v>47014</v>
      </c>
      <c r="H293" s="96" t="s">
        <v>62</v>
      </c>
    </row>
    <row r="294" spans="7:8">
      <c r="G294" s="95">
        <v>47018</v>
      </c>
      <c r="H294" s="96" t="s">
        <v>63</v>
      </c>
    </row>
    <row r="295" spans="7:8">
      <c r="G295" s="95">
        <v>47035</v>
      </c>
      <c r="H295" s="96" t="s">
        <v>170</v>
      </c>
    </row>
    <row r="296" spans="7:8">
      <c r="G296" s="95">
        <v>47060</v>
      </c>
      <c r="H296" s="96" t="s">
        <v>64</v>
      </c>
    </row>
    <row r="297" spans="7:8">
      <c r="G297" s="95">
        <v>47080</v>
      </c>
      <c r="H297" s="96" t="s">
        <v>65</v>
      </c>
    </row>
    <row r="298" spans="7:8">
      <c r="G298" s="95">
        <v>47116</v>
      </c>
      <c r="H298" s="96" t="s">
        <v>41</v>
      </c>
    </row>
    <row r="299" spans="7:8">
      <c r="G299" s="95">
        <v>47117</v>
      </c>
      <c r="H299" s="96" t="s">
        <v>41</v>
      </c>
    </row>
    <row r="300" spans="7:8">
      <c r="G300" s="95">
        <v>47118</v>
      </c>
      <c r="H300" s="96" t="s">
        <v>41</v>
      </c>
    </row>
    <row r="301" spans="7:8">
      <c r="G301" s="95">
        <v>47119</v>
      </c>
      <c r="H301" s="96" t="s">
        <v>52</v>
      </c>
    </row>
    <row r="302" spans="7:8">
      <c r="G302" s="95">
        <v>47120</v>
      </c>
      <c r="H302" s="96" t="s">
        <v>66</v>
      </c>
    </row>
    <row r="303" spans="7:8">
      <c r="G303" s="95">
        <v>47121</v>
      </c>
      <c r="H303" s="96" t="s">
        <v>66</v>
      </c>
    </row>
    <row r="304" spans="7:8">
      <c r="G304" s="95">
        <v>47126</v>
      </c>
      <c r="H304" s="96" t="s">
        <v>53</v>
      </c>
    </row>
    <row r="305" spans="7:8">
      <c r="G305" s="95">
        <v>47160</v>
      </c>
      <c r="H305" s="96" t="s">
        <v>54</v>
      </c>
    </row>
    <row r="306" spans="7:8">
      <c r="G306" s="95">
        <v>47161</v>
      </c>
      <c r="H306" s="96" t="s">
        <v>67</v>
      </c>
    </row>
    <row r="307" spans="7:8">
      <c r="G307" s="95">
        <v>47172</v>
      </c>
      <c r="H307" s="96" t="s">
        <v>163</v>
      </c>
    </row>
    <row r="308" spans="7:8">
      <c r="G308" s="95">
        <v>47197</v>
      </c>
      <c r="H308" s="96" t="s">
        <v>55</v>
      </c>
    </row>
    <row r="309" spans="7:8">
      <c r="G309" s="95">
        <v>47237</v>
      </c>
      <c r="H309" s="96" t="s">
        <v>56</v>
      </c>
    </row>
    <row r="310" spans="7:8">
      <c r="G310" s="95">
        <v>47238</v>
      </c>
      <c r="H310" s="96" t="s">
        <v>67</v>
      </c>
    </row>
    <row r="311" spans="7:8">
      <c r="G311" s="95">
        <v>47241</v>
      </c>
      <c r="H311" s="96" t="s">
        <v>57</v>
      </c>
    </row>
    <row r="312" spans="7:8">
      <c r="G312" s="95">
        <v>47242</v>
      </c>
      <c r="H312" s="96" t="s">
        <v>58</v>
      </c>
    </row>
    <row r="313" spans="7:8">
      <c r="G313" s="95">
        <v>47243</v>
      </c>
      <c r="H313" s="96" t="s">
        <v>59</v>
      </c>
    </row>
    <row r="314" spans="7:8">
      <c r="G314" s="95">
        <v>47315</v>
      </c>
      <c r="H314" s="96" t="s">
        <v>60</v>
      </c>
    </row>
    <row r="315" spans="7:8">
      <c r="G315" s="95">
        <v>47341</v>
      </c>
      <c r="H315" s="96" t="s">
        <v>61</v>
      </c>
    </row>
    <row r="316" spans="7:8">
      <c r="G316" s="95">
        <v>47378</v>
      </c>
      <c r="H316" s="96" t="s">
        <v>62</v>
      </c>
    </row>
    <row r="317" spans="7:8">
      <c r="G317" s="95">
        <v>47384</v>
      </c>
      <c r="H317" s="96" t="s">
        <v>63</v>
      </c>
    </row>
    <row r="318" spans="7:8">
      <c r="G318" s="95">
        <v>47385</v>
      </c>
      <c r="H318" s="96" t="s">
        <v>67</v>
      </c>
    </row>
    <row r="319" spans="7:8">
      <c r="G319" s="95">
        <v>47399</v>
      </c>
      <c r="H319" s="96" t="s">
        <v>170</v>
      </c>
    </row>
    <row r="320" spans="7:8">
      <c r="G320" s="95">
        <v>47425</v>
      </c>
      <c r="H320" s="96" t="s">
        <v>64</v>
      </c>
    </row>
    <row r="321" spans="7:8">
      <c r="G321" s="95">
        <v>47445</v>
      </c>
      <c r="H321" s="96" t="s">
        <v>65</v>
      </c>
    </row>
    <row r="322" spans="7:8">
      <c r="G322" s="95">
        <v>47476</v>
      </c>
      <c r="H322" s="96" t="s">
        <v>67</v>
      </c>
    </row>
    <row r="323" spans="7:8">
      <c r="G323" s="95">
        <v>47481</v>
      </c>
      <c r="H323" s="96" t="s">
        <v>41</v>
      </c>
    </row>
    <row r="324" spans="7:8">
      <c r="G324" s="95">
        <v>47482</v>
      </c>
      <c r="H324" s="96" t="s">
        <v>41</v>
      </c>
    </row>
    <row r="325" spans="7:8">
      <c r="G325" s="95">
        <v>47483</v>
      </c>
      <c r="H325" s="96" t="s">
        <v>41</v>
      </c>
    </row>
    <row r="326" spans="7:8">
      <c r="G326" s="95">
        <v>47484</v>
      </c>
      <c r="H326" s="96" t="s">
        <v>52</v>
      </c>
    </row>
    <row r="327" spans="7:8">
      <c r="G327" s="95">
        <v>47485</v>
      </c>
      <c r="H327" s="96" t="s">
        <v>66</v>
      </c>
    </row>
    <row r="328" spans="7:8">
      <c r="G328" s="95">
        <v>47486</v>
      </c>
      <c r="H328" s="96" t="s">
        <v>66</v>
      </c>
    </row>
    <row r="329" spans="7:8">
      <c r="G329" s="95">
        <v>47497</v>
      </c>
      <c r="H329" s="96" t="s">
        <v>53</v>
      </c>
    </row>
    <row r="330" spans="7:8">
      <c r="G330" s="95">
        <v>47525</v>
      </c>
      <c r="H330" s="96" t="s">
        <v>54</v>
      </c>
    </row>
    <row r="331" spans="7:8">
      <c r="G331" s="95">
        <v>43154</v>
      </c>
      <c r="H331" s="96" t="s">
        <v>163</v>
      </c>
    </row>
    <row r="332" spans="7:8">
      <c r="G332" s="95">
        <v>47562</v>
      </c>
      <c r="H332" s="96" t="s">
        <v>55</v>
      </c>
    </row>
    <row r="333" spans="7:8">
      <c r="G333" s="95">
        <v>47602</v>
      </c>
      <c r="H333" s="96" t="s">
        <v>56</v>
      </c>
    </row>
    <row r="334" spans="7:8">
      <c r="G334" s="95">
        <v>47606</v>
      </c>
      <c r="H334" s="96" t="s">
        <v>57</v>
      </c>
    </row>
    <row r="335" spans="7:8">
      <c r="G335" s="95">
        <v>47607</v>
      </c>
      <c r="H335" s="96" t="s">
        <v>58</v>
      </c>
    </row>
    <row r="336" spans="7:8">
      <c r="G336" s="95">
        <v>47608</v>
      </c>
      <c r="H336" s="96" t="s">
        <v>59</v>
      </c>
    </row>
    <row r="337" spans="7:8">
      <c r="G337" s="95">
        <v>47609</v>
      </c>
      <c r="H337" s="96" t="s">
        <v>67</v>
      </c>
    </row>
    <row r="338" spans="7:8">
      <c r="G338" s="95">
        <v>47679</v>
      </c>
      <c r="H338" s="96" t="s">
        <v>60</v>
      </c>
    </row>
    <row r="339" spans="7:8">
      <c r="G339" s="95">
        <v>47706</v>
      </c>
      <c r="H339" s="96" t="s">
        <v>61</v>
      </c>
    </row>
    <row r="340" spans="7:8">
      <c r="G340" s="95">
        <v>47707</v>
      </c>
      <c r="H340" s="96" t="s">
        <v>67</v>
      </c>
    </row>
    <row r="341" spans="7:8">
      <c r="G341" s="95">
        <v>47742</v>
      </c>
      <c r="H341" s="96" t="s">
        <v>62</v>
      </c>
    </row>
    <row r="342" spans="7:8">
      <c r="G342" s="95">
        <v>47749</v>
      </c>
      <c r="H342" s="96" t="s">
        <v>63</v>
      </c>
    </row>
    <row r="343" spans="7:8">
      <c r="G343" s="95">
        <v>47770</v>
      </c>
      <c r="H343" s="96" t="s">
        <v>170</v>
      </c>
    </row>
    <row r="344" spans="7:8">
      <c r="G344" s="95">
        <v>47790</v>
      </c>
      <c r="H344" s="96" t="s">
        <v>64</v>
      </c>
    </row>
    <row r="345" spans="7:8">
      <c r="G345" s="95">
        <v>47791</v>
      </c>
      <c r="H345" s="96" t="s">
        <v>67</v>
      </c>
    </row>
    <row r="346" spans="7:8">
      <c r="G346" s="95">
        <v>47810</v>
      </c>
      <c r="H346" s="96" t="s">
        <v>65</v>
      </c>
    </row>
    <row r="347" spans="7:8">
      <c r="G347" s="95">
        <v>47846</v>
      </c>
      <c r="H347" s="96" t="s">
        <v>41</v>
      </c>
    </row>
    <row r="348" spans="7:8">
      <c r="G348" s="95">
        <v>47847</v>
      </c>
      <c r="H348" s="96" t="s">
        <v>41</v>
      </c>
    </row>
    <row r="349" spans="7:8">
      <c r="G349" s="95">
        <v>47848</v>
      </c>
      <c r="H349" s="96" t="s">
        <v>41</v>
      </c>
    </row>
    <row r="350" spans="7:8">
      <c r="G350" s="95">
        <v>47849</v>
      </c>
      <c r="H350" s="96" t="s">
        <v>52</v>
      </c>
    </row>
    <row r="351" spans="7:8">
      <c r="G351" s="95">
        <v>47850</v>
      </c>
      <c r="H351" s="96" t="s">
        <v>12</v>
      </c>
    </row>
    <row r="352" spans="7:8">
      <c r="G352" s="95">
        <v>47851</v>
      </c>
      <c r="H352" s="96" t="s">
        <v>12</v>
      </c>
    </row>
    <row r="353" spans="7:8">
      <c r="G353" s="95">
        <v>47861</v>
      </c>
      <c r="H353" s="96" t="s">
        <v>53</v>
      </c>
    </row>
    <row r="354" spans="7:8">
      <c r="G354" s="95">
        <v>47890</v>
      </c>
      <c r="H354" s="96" t="s">
        <v>54</v>
      </c>
    </row>
    <row r="355" spans="7:8">
      <c r="G355" s="95">
        <v>47902</v>
      </c>
      <c r="H355" s="96" t="s">
        <v>163</v>
      </c>
    </row>
    <row r="356" spans="7:8">
      <c r="G356" s="95">
        <v>47903</v>
      </c>
      <c r="H356" s="96" t="s">
        <v>179</v>
      </c>
    </row>
    <row r="357" spans="7:8">
      <c r="G357" s="95">
        <v>47928</v>
      </c>
      <c r="H357" s="96" t="s">
        <v>55</v>
      </c>
    </row>
    <row r="358" spans="7:8">
      <c r="G358" s="95">
        <v>47967</v>
      </c>
      <c r="H358" s="96" t="s">
        <v>56</v>
      </c>
    </row>
    <row r="359" spans="7:8">
      <c r="G359" s="95">
        <v>47971</v>
      </c>
      <c r="H359" s="96" t="s">
        <v>57</v>
      </c>
    </row>
    <row r="360" spans="7:8">
      <c r="G360" s="95">
        <v>47972</v>
      </c>
      <c r="H360" s="96" t="s">
        <v>58</v>
      </c>
    </row>
    <row r="361" spans="7:8">
      <c r="G361" s="95">
        <v>47973</v>
      </c>
      <c r="H361" s="96" t="s">
        <v>59</v>
      </c>
    </row>
    <row r="362" spans="7:8">
      <c r="G362" s="95">
        <v>47974</v>
      </c>
      <c r="H362" s="96" t="s">
        <v>67</v>
      </c>
    </row>
    <row r="363" spans="7:8">
      <c r="G363" s="95">
        <v>48050</v>
      </c>
      <c r="H363" s="96" t="s">
        <v>60</v>
      </c>
    </row>
    <row r="364" spans="7:8">
      <c r="G364" s="95">
        <v>48071</v>
      </c>
      <c r="H364" s="96" t="s">
        <v>61</v>
      </c>
    </row>
    <row r="365" spans="7:8">
      <c r="G365" s="95">
        <v>48106</v>
      </c>
      <c r="H365" s="96" t="s">
        <v>62</v>
      </c>
    </row>
    <row r="366" spans="7:8">
      <c r="G366" s="95">
        <v>48114</v>
      </c>
      <c r="H366" s="96" t="s">
        <v>63</v>
      </c>
    </row>
    <row r="367" spans="7:8">
      <c r="G367" s="95">
        <v>48134</v>
      </c>
      <c r="H367" s="96" t="s">
        <v>170</v>
      </c>
    </row>
    <row r="368" spans="7:8">
      <c r="G368" s="95">
        <v>48155</v>
      </c>
      <c r="H368" s="96" t="s">
        <v>64</v>
      </c>
    </row>
    <row r="369" spans="7:8">
      <c r="G369" s="95">
        <v>48175</v>
      </c>
      <c r="H369" s="96" t="s">
        <v>65</v>
      </c>
    </row>
    <row r="370" spans="7:8">
      <c r="G370" s="95">
        <v>48176</v>
      </c>
      <c r="H370" s="96" t="s">
        <v>67</v>
      </c>
    </row>
    <row r="371" spans="7:8">
      <c r="G371" s="95">
        <v>48211</v>
      </c>
      <c r="H371" s="96" t="s">
        <v>41</v>
      </c>
    </row>
    <row r="372" spans="7:8">
      <c r="G372" s="95">
        <v>48212</v>
      </c>
      <c r="H372" s="96" t="s">
        <v>41</v>
      </c>
    </row>
    <row r="373" spans="7:8">
      <c r="G373" s="95">
        <v>48213</v>
      </c>
      <c r="H373" s="96" t="s">
        <v>41</v>
      </c>
    </row>
    <row r="374" spans="7:8">
      <c r="G374" s="95">
        <v>48214</v>
      </c>
      <c r="H374" s="96" t="s">
        <v>52</v>
      </c>
    </row>
    <row r="375" spans="7:8">
      <c r="G375" s="95">
        <v>48215</v>
      </c>
      <c r="H375" s="96" t="s">
        <v>66</v>
      </c>
    </row>
    <row r="376" spans="7:8">
      <c r="G376" s="95">
        <v>48216</v>
      </c>
      <c r="H376" s="96" t="s">
        <v>66</v>
      </c>
    </row>
    <row r="377" spans="7:8">
      <c r="G377" s="95">
        <v>48225</v>
      </c>
      <c r="H377" s="96" t="s">
        <v>53</v>
      </c>
    </row>
    <row r="378" spans="7:8">
      <c r="G378" s="95">
        <v>48255</v>
      </c>
      <c r="H378" s="96" t="s">
        <v>54</v>
      </c>
    </row>
    <row r="379" spans="7:8">
      <c r="G379" s="95">
        <v>48267</v>
      </c>
      <c r="H379" s="96" t="s">
        <v>163</v>
      </c>
    </row>
    <row r="380" spans="7:8">
      <c r="G380" s="95">
        <v>48293</v>
      </c>
      <c r="H380" s="96" t="s">
        <v>55</v>
      </c>
    </row>
    <row r="381" spans="7:8">
      <c r="G381" s="95">
        <v>48333</v>
      </c>
      <c r="H381" s="96" t="s">
        <v>56</v>
      </c>
    </row>
    <row r="382" spans="7:8">
      <c r="G382" s="95">
        <v>48337</v>
      </c>
      <c r="H382" s="96" t="s">
        <v>57</v>
      </c>
    </row>
    <row r="383" spans="7:8">
      <c r="G383" s="95">
        <v>48338</v>
      </c>
      <c r="H383" s="96" t="s">
        <v>58</v>
      </c>
    </row>
    <row r="384" spans="7:8">
      <c r="G384" s="95">
        <v>48339</v>
      </c>
      <c r="H384" s="96" t="s">
        <v>59</v>
      </c>
    </row>
    <row r="385" spans="7:8">
      <c r="G385" s="95">
        <v>48414</v>
      </c>
      <c r="H385" s="96" t="s">
        <v>60</v>
      </c>
    </row>
    <row r="386" spans="7:8">
      <c r="G386" s="95">
        <v>48437</v>
      </c>
      <c r="H386" s="96" t="s">
        <v>61</v>
      </c>
    </row>
    <row r="387" spans="7:8">
      <c r="G387" s="95">
        <v>48477</v>
      </c>
      <c r="H387" s="96" t="s">
        <v>62</v>
      </c>
    </row>
    <row r="388" spans="7:8">
      <c r="G388" s="95">
        <v>48478</v>
      </c>
      <c r="H388" s="96" t="s">
        <v>68</v>
      </c>
    </row>
    <row r="389" spans="7:8">
      <c r="G389" s="95">
        <v>48479</v>
      </c>
      <c r="H389" s="96" t="s">
        <v>63</v>
      </c>
    </row>
    <row r="390" spans="7:8">
      <c r="G390" s="95">
        <v>48498</v>
      </c>
      <c r="H390" s="96" t="s">
        <v>170</v>
      </c>
    </row>
    <row r="391" spans="7:8">
      <c r="G391" s="95">
        <v>48521</v>
      </c>
      <c r="H391" s="96" t="s">
        <v>64</v>
      </c>
    </row>
    <row r="392" spans="7:8">
      <c r="G392" s="95">
        <v>48541</v>
      </c>
      <c r="H392" s="96" t="s">
        <v>65</v>
      </c>
    </row>
    <row r="393" spans="7:8">
      <c r="G393" s="95">
        <v>48577</v>
      </c>
      <c r="H393" s="2" t="s">
        <v>41</v>
      </c>
    </row>
    <row r="394" spans="7:8">
      <c r="G394" s="95">
        <v>48578</v>
      </c>
      <c r="H394" s="2" t="s">
        <v>41</v>
      </c>
    </row>
    <row r="395" spans="7:8">
      <c r="G395" s="95">
        <v>48579</v>
      </c>
      <c r="H395" s="2" t="s">
        <v>41</v>
      </c>
    </row>
  </sheetData>
  <sheetProtection algorithmName="SHA-512" hashValue="GobW+7ubjI8smkyl8+H7MQfOZhdJSEvx/3liU/3ocOUS8aqKjeCy3IaAiGHey46S6f5FLgInIPXVFzCbA14bsg==" saltValue="bqzT5TCwevUanSegTH/srw==" spinCount="100000" sheet="1" objects="1" scenarios="1"/>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１．出産前</vt:lpstr>
      <vt:lpstr>２．誕生後</vt:lpstr>
      <vt:lpstr>設定</vt:lpstr>
      <vt:lpstr>'１．出産前'!Print_Area</vt:lpstr>
      <vt:lpstr>'２．誕生後'!Print_Area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2024-08-27T04:13:19Z</cp:lastPrinted>
  <dcterms:created xsi:type="dcterms:W3CDTF">2016-06-17T01:01:03Z</dcterms:created>
  <dcterms:modified xsi:type="dcterms:W3CDTF">2024-08-29T06:15:59Z</dcterms:modified>
</cp:coreProperties>
</file>